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E:\HOSP. DA MULHER DO RECIFE ABR.2020 (PREST. DE CONTAS)\PRESTAÇÃO DE CONTAS CGM -TCE\CGM\"/>
    </mc:Choice>
  </mc:AlternateContent>
  <xr:revisionPtr revIDLastSave="0" documentId="8_{BFC4C2FC-F14E-4A4E-A359-F93AA750A837}" xr6:coauthVersionLast="45" xr6:coauthVersionMax="45" xr10:uidLastSave="{00000000-0000-0000-0000-000000000000}"/>
  <bookViews>
    <workbookView xWindow="-120" yWindow="-120" windowWidth="20730" windowHeight="11160" xr2:uid="{123E105B-8A31-471D-AE6D-53066A40EE5C}"/>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0" i="1" l="1"/>
  <c r="F281" i="1" s="1"/>
  <c r="F174" i="1" s="1"/>
  <c r="F274" i="1"/>
  <c r="F273" i="1"/>
  <c r="F272" i="1"/>
  <c r="F271" i="1"/>
  <c r="F270" i="1"/>
  <c r="F269" i="1" s="1"/>
  <c r="F268" i="1"/>
  <c r="F275" i="1" s="1"/>
  <c r="F252" i="1"/>
  <c r="F244" i="1"/>
  <c r="F254" i="1" s="1"/>
  <c r="F235" i="1"/>
  <c r="F234" i="1"/>
  <c r="F236" i="1" s="1"/>
  <c r="F233" i="1"/>
  <c r="F226" i="1"/>
  <c r="F219" i="1"/>
  <c r="F221" i="1" s="1"/>
  <c r="F217" i="1"/>
  <c r="F216" i="1"/>
  <c r="F207" i="1"/>
  <c r="F209" i="1" s="1"/>
  <c r="F202" i="1"/>
  <c r="E194" i="1"/>
  <c r="C194" i="1"/>
  <c r="G191" i="1"/>
  <c r="F191" i="1"/>
  <c r="D191" i="1"/>
  <c r="D190" i="1"/>
  <c r="G189" i="1"/>
  <c r="F189" i="1"/>
  <c r="D189" i="1"/>
  <c r="F188" i="1"/>
  <c r="D188" i="1"/>
  <c r="F183" i="1"/>
  <c r="F175" i="1"/>
  <c r="F173" i="1"/>
  <c r="F172" i="1"/>
  <c r="F171" i="1"/>
  <c r="F170" i="1"/>
  <c r="F169" i="1"/>
  <c r="F168" i="1" s="1"/>
  <c r="F167" i="1"/>
  <c r="F166" i="1"/>
  <c r="F165" i="1"/>
  <c r="F164" i="1"/>
  <c r="F163" i="1"/>
  <c r="F162" i="1"/>
  <c r="F161" i="1"/>
  <c r="F160" i="1" s="1"/>
  <c r="F159" i="1" s="1"/>
  <c r="F158" i="1"/>
  <c r="F157" i="1"/>
  <c r="F156" i="1"/>
  <c r="F153" i="1" s="1"/>
  <c r="F152" i="1" s="1"/>
  <c r="F155" i="1"/>
  <c r="F154" i="1"/>
  <c r="F150" i="1"/>
  <c r="F149" i="1"/>
  <c r="F148" i="1"/>
  <c r="F147" i="1" s="1"/>
  <c r="F146" i="1"/>
  <c r="F145" i="1"/>
  <c r="F144" i="1"/>
  <c r="F143" i="1"/>
  <c r="F142" i="1"/>
  <c r="F141" i="1"/>
  <c r="F140" i="1"/>
  <c r="F139" i="1"/>
  <c r="F138" i="1"/>
  <c r="F137" i="1"/>
  <c r="F136" i="1"/>
  <c r="F135" i="1" s="1"/>
  <c r="F134" i="1" s="1"/>
  <c r="F132" i="1"/>
  <c r="F131" i="1"/>
  <c r="F130" i="1"/>
  <c r="F129" i="1" s="1"/>
  <c r="F128" i="1"/>
  <c r="F127" i="1"/>
  <c r="F126" i="1" s="1"/>
  <c r="F125" i="1"/>
  <c r="F124" i="1"/>
  <c r="F123" i="1"/>
  <c r="F122" i="1" s="1"/>
  <c r="F121" i="1"/>
  <c r="F120" i="1"/>
  <c r="F119" i="1"/>
  <c r="F118" i="1"/>
  <c r="F117" i="1"/>
  <c r="F116" i="1"/>
  <c r="F115" i="1"/>
  <c r="F112" i="1"/>
  <c r="F111" i="1"/>
  <c r="F110" i="1" s="1"/>
  <c r="F109" i="1"/>
  <c r="F108" i="1"/>
  <c r="F107" i="1"/>
  <c r="F106" i="1"/>
  <c r="F105" i="1"/>
  <c r="F104" i="1"/>
  <c r="F103" i="1" s="1"/>
  <c r="F102" i="1"/>
  <c r="F101" i="1"/>
  <c r="F100" i="1"/>
  <c r="F99" i="1"/>
  <c r="F98" i="1" s="1"/>
  <c r="E95" i="1"/>
  <c r="C95" i="1"/>
  <c r="D93" i="1"/>
  <c r="G92" i="1"/>
  <c r="F92" i="1"/>
  <c r="D92" i="1"/>
  <c r="D91" i="1"/>
  <c r="G90" i="1"/>
  <c r="F90" i="1"/>
  <c r="D90" i="1"/>
  <c r="F89" i="1"/>
  <c r="D89" i="1"/>
  <c r="F85" i="1"/>
  <c r="F84" i="1"/>
  <c r="F83" i="1" s="1"/>
  <c r="F82" i="1"/>
  <c r="F81" i="1"/>
  <c r="F80" i="1" s="1"/>
  <c r="F79" i="1"/>
  <c r="F71" i="1"/>
  <c r="F69" i="1" s="1"/>
  <c r="F67" i="1" s="1"/>
  <c r="F61" i="1" s="1"/>
  <c r="F52" i="1"/>
  <c r="F51" i="1"/>
  <c r="F50" i="1"/>
  <c r="F49" i="1"/>
  <c r="F48" i="1"/>
  <c r="F47" i="1" s="1"/>
  <c r="F262" i="1" s="1"/>
  <c r="F46" i="1"/>
  <c r="F45" i="1"/>
  <c r="F44" i="1"/>
  <c r="F43" i="1" s="1"/>
  <c r="F261" i="1" s="1"/>
  <c r="F42" i="1"/>
  <c r="F41" i="1"/>
  <c r="F40" i="1"/>
  <c r="F39" i="1" s="1"/>
  <c r="F37" i="1"/>
  <c r="F36" i="1"/>
  <c r="F35" i="1"/>
  <c r="F34" i="1"/>
  <c r="F33" i="1"/>
  <c r="F32" i="1"/>
  <c r="F31" i="1"/>
  <c r="F30" i="1" s="1"/>
  <c r="F29" i="1" s="1"/>
  <c r="F24" i="1"/>
  <c r="F11" i="1"/>
  <c r="F17" i="1" s="1"/>
  <c r="F25" i="1" s="1"/>
  <c r="G9" i="1"/>
  <c r="G7" i="1"/>
  <c r="F260" i="1" l="1"/>
  <c r="F263" i="1" s="1"/>
  <c r="F38" i="1"/>
  <c r="F133" i="1"/>
  <c r="F151" i="1"/>
  <c r="F28" i="1"/>
  <c r="F78" i="1"/>
  <c r="F97" i="1"/>
  <c r="F114" i="1"/>
  <c r="F113" i="1" l="1"/>
  <c r="F176" i="1" s="1"/>
  <c r="F179" i="1" l="1"/>
  <c r="F177" i="1"/>
  <c r="F180" i="1" s="1"/>
</calcChain>
</file>

<file path=xl/sharedStrings.xml><?xml version="1.0" encoding="utf-8"?>
<sst xmlns="http://schemas.openxmlformats.org/spreadsheetml/2006/main" count="608" uniqueCount="401">
  <si>
    <t xml:space="preserve">         PREFEITURA DA CIDADE DO RECIFE</t>
  </si>
  <si>
    <t>Janeiro/2020 - Versão 4.0</t>
  </si>
  <si>
    <t xml:space="preserve">        SECRETARIA DE SAÚDE DO MUNICÍPIO DE RECIFE</t>
  </si>
  <si>
    <t>MÊS/ANO COMPETÊNCIA</t>
  </si>
  <si>
    <t>ANO CONTRATO</t>
  </si>
  <si>
    <t xml:space="preserve">        SECRETARIA  DE ADMINISTRAÇÃO E FINANÇAS</t>
  </si>
  <si>
    <t xml:space="preserve">        GERÊNCIA GERAL DE ADMINISTRAÇÃO, FINANÇAS, CONVÊNIOS E CONTRATOS</t>
  </si>
  <si>
    <t>ABRIL 2020</t>
  </si>
  <si>
    <t>Vínculos</t>
  </si>
  <si>
    <t xml:space="preserve">       DEMONSTRATIVO DE RESULTADO CONTÁBIL - FINANCEIRO MENSAL</t>
  </si>
  <si>
    <t>Pessoal</t>
  </si>
  <si>
    <r>
      <t xml:space="preserve">UNIDADE </t>
    </r>
    <r>
      <rPr>
        <b/>
        <sz val="10"/>
        <color indexed="63"/>
        <rFont val="Arial"/>
        <family val="2"/>
      </rPr>
      <t>(acessar lista suspensa)</t>
    </r>
  </si>
  <si>
    <t>RESPONSÁVEL PELA UNIDADE</t>
  </si>
  <si>
    <t>ISENTO PIS:</t>
  </si>
  <si>
    <t>HOSPITAL DA MULHER DO RECIFE</t>
  </si>
  <si>
    <t>CNPJ</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</si>
  <si>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</si>
  <si>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</si>
  <si>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</si>
  <si>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</si>
  <si>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</si>
  <si>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</si>
  <si>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</si>
  <si>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</si>
  <si>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</si>
  <si>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</si>
  <si>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</si>
  <si>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</si>
  <si>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</si>
  <si>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</si>
  <si>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</si>
  <si>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</si>
  <si>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</si>
  <si>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</si>
  <si>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</si>
  <si>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</si>
  <si>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</si>
  <si>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</si>
  <si>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</si>
  <si>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</si>
  <si>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</si>
  <si>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</si>
  <si>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</si>
  <si>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Informação retirada do Anexo II - Preencher</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</si>
  <si>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</si>
  <si>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</si>
  <si>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</si>
  <si>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</si>
  <si>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</si>
  <si>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</si>
  <si>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</si>
  <si>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</si>
  <si>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</si>
  <si>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Informação retirada da MEM.CÁLC.FP.</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</si>
  <si>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</si>
  <si>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</si>
  <si>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</si>
  <si>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</si>
  <si>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</si>
  <si>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</si>
  <si>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</si>
  <si>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</si>
  <si>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</si>
  <si>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</si>
  <si>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</si>
  <si>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</si>
  <si>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</si>
  <si>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</si>
  <si>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</si>
  <si>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</si>
  <si>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</si>
  <si>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</si>
  <si>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</si>
  <si>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</si>
  <si>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</si>
  <si>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</si>
  <si>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</si>
  <si>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Informação retirada da memória de cálculo do estoque</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</si>
  <si>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</si>
  <si>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</si>
  <si>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</si>
  <si>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</si>
  <si>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</si>
  <si>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</si>
  <si>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</si>
  <si>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</si>
  <si>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</si>
  <si>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</si>
  <si>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</si>
  <si>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</si>
  <si>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</si>
  <si>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</si>
  <si>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</si>
  <si>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</si>
  <si>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</si>
  <si>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</si>
  <si>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</si>
  <si>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</si>
  <si>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</si>
  <si>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</si>
  <si>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</si>
  <si>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</si>
  <si>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</si>
  <si>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</si>
  <si>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</si>
  <si>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</si>
  <si>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</si>
  <si>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</si>
  <si>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</si>
  <si>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</si>
  <si>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</si>
  <si>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</si>
  <si>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</si>
  <si>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</si>
  <si>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</si>
  <si>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</si>
  <si>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</si>
  <si>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</si>
  <si>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</si>
  <si>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</si>
  <si>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</si>
  <si>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</si>
  <si>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</si>
  <si>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</si>
  <si>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</si>
  <si>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</si>
  <si>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</si>
  <si>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</si>
  <si>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</si>
  <si>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</si>
  <si>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</si>
  <si>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</si>
  <si>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</si>
  <si>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</si>
  <si>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</si>
  <si>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</si>
  <si>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</si>
  <si>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</si>
  <si>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</si>
  <si>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Informação retirada do Anexo IV - Preencher</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</si>
  <si>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</si>
  <si>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</si>
  <si>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</si>
  <si>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</si>
  <si>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</si>
  <si>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</si>
  <si>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</si>
  <si>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</si>
  <si>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</si>
  <si>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</si>
  <si>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</si>
  <si>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</si>
  <si>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t>
  </si>
  <si>
    <t>______/______/_______</t>
  </si>
  <si>
    <t>RECEBIMENTO
(DATA e ASSINATURA)</t>
  </si>
  <si>
    <t xml:space="preserve">DATA </t>
  </si>
  <si>
    <t>ASSINATURA RESPONSÁVEL PELA UNIDADE</t>
  </si>
  <si>
    <t>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</si>
  <si>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</si>
  <si>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</si>
  <si>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</si>
  <si>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</si>
  <si>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</si>
  <si>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</si>
  <si>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</si>
  <si>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</si>
  <si>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</si>
  <si>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</si>
  <si>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</si>
  <si>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</si>
  <si>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</si>
  <si>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</si>
  <si>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</si>
  <si>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</si>
  <si>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</si>
  <si>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</si>
  <si>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</si>
  <si>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</si>
  <si>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</si>
  <si>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</si>
  <si>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</si>
  <si>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</si>
  <si>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</si>
  <si>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</si>
  <si>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</si>
  <si>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</si>
  <si>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</si>
  <si>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</si>
  <si>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</si>
  <si>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</si>
  <si>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</si>
  <si>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</si>
  <si>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</si>
  <si>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</si>
  <si>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</si>
  <si>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</si>
  <si>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</si>
  <si>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</si>
  <si>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</si>
  <si>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</si>
  <si>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</si>
  <si>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</si>
  <si>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</si>
  <si>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</si>
  <si>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</si>
  <si>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</si>
  <si>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</si>
  <si>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</si>
  <si>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</si>
  <si>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</si>
  <si>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</si>
  <si>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</si>
  <si>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</si>
  <si>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</si>
  <si>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</si>
  <si>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</si>
  <si>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</si>
  <si>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</si>
  <si>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</si>
  <si>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</si>
  <si>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Informação retirada do RPA</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</si>
  <si>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</si>
  <si>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</si>
  <si>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</si>
  <si>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</si>
  <si>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</si>
  <si>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</si>
  <si>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</si>
  <si>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</si>
  <si>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</si>
  <si>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</si>
  <si>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</si>
  <si>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</si>
  <si>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</si>
  <si>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</si>
  <si>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</si>
  <si>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</si>
  <si>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</si>
  <si>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</si>
  <si>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</si>
  <si>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</si>
  <si>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</si>
  <si>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</si>
  <si>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</si>
  <si>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</si>
  <si>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</si>
  <si>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</si>
  <si>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</si>
  <si>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</si>
  <si>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</si>
  <si>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</si>
  <si>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</si>
  <si>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</si>
  <si>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</si>
  <si>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</si>
  <si>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</si>
  <si>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</si>
  <si>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</si>
  <si>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</si>
  <si>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</si>
  <si>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</si>
  <si>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</si>
  <si>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</si>
  <si>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</si>
  <si>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</si>
  <si>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</si>
  <si>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</si>
  <si>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</si>
  <si>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</si>
  <si>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</si>
  <si>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</si>
  <si>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</si>
  <si>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</si>
  <si>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</si>
  <si>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</si>
  <si>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</si>
  <si>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</si>
  <si>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</si>
  <si>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</si>
  <si>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</si>
  <si>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</si>
  <si>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</si>
  <si>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</si>
  <si>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</si>
  <si>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</si>
  <si>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</si>
  <si>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</si>
  <si>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</si>
  <si>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</si>
  <si>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</si>
  <si>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</si>
  <si>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</si>
  <si>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</si>
  <si>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</si>
  <si>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</si>
  <si>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</si>
  <si>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</si>
  <si>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</si>
  <si>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</si>
  <si>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</si>
  <si>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</si>
  <si>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</si>
  <si>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</si>
  <si>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</si>
  <si>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</si>
  <si>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</si>
  <si>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</si>
  <si>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</si>
  <si>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</si>
  <si>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</si>
  <si>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</si>
  <si>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</si>
  <si>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</si>
  <si>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</si>
  <si>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</si>
  <si>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</si>
  <si>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</si>
  <si>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</si>
  <si>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</si>
  <si>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</si>
  <si>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</si>
  <si>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</si>
  <si>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</si>
  <si>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</si>
  <si>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</si>
  <si>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</si>
  <si>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</si>
  <si>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</si>
  <si>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</si>
  <si>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</si>
  <si>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</si>
  <si>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</si>
  <si>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Informação retirada do TURNOVER</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</si>
  <si>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</si>
  <si>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</si>
  <si>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</si>
  <si>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</si>
  <si>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</si>
  <si>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Deverá ser igual ao saldo final do mês anterior</t>
  </si>
  <si>
    <t>DÉBITOS (2)</t>
  </si>
  <si>
    <t>CRÉDITOS (3)</t>
  </si>
  <si>
    <t>SALDO FINAL (4 = 1-2+3)</t>
  </si>
  <si>
    <t>CONTA CORRENTE</t>
  </si>
  <si>
    <t>Preenchido automaticamente, despesas pagas.</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</si>
  <si>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</si>
  <si>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</si>
  <si>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</si>
  <si>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</si>
  <si>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</si>
  <si>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</si>
  <si>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</si>
  <si>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</si>
  <si>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</si>
  <si>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</si>
  <si>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Informação retirada da Relação de Despesas Pagas</t>
  </si>
  <si>
    <t>(2) EMPRÉSTIMOS RECEBIDOS DE OUTRAS UNIDADES</t>
  </si>
  <si>
    <t>Informação deverá ser digitada.</t>
  </si>
  <si>
    <t>Obs: Para o campo (1) o valor será preenchido automaticamente de acordo com o que for informado na planilha "Relação de Despesas Pagas". 
Para o campo (2) o valor deverá ser digitado.</t>
  </si>
  <si>
    <t>SALDO DE ESTOQUE</t>
  </si>
  <si>
    <t>INSUMOS ASSISTENCIAIS (1)</t>
  </si>
  <si>
    <t>Informação retirada da Aba Saldo de Estoque</t>
  </si>
  <si>
    <t>MATERIAIS/ CONSUMOS DIVERSOS (2)</t>
  </si>
  <si>
    <t>INVESTIMENTOS (3)</t>
  </si>
  <si>
    <t>SALDO FINAL (4 = 1+2+3)</t>
  </si>
  <si>
    <t>Deverá ser igual ao saldo final que consta no Balanço Contábil</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</si>
  <si>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</si>
  <si>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</si>
  <si>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</si>
  <si>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</si>
  <si>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</si>
  <si>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</si>
  <si>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</si>
  <si>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</si>
  <si>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</si>
  <si>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</si>
  <si>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</si>
  <si>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</si>
  <si>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</si>
  <si>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</si>
  <si>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</si>
  <si>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</si>
  <si>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</si>
  <si>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</si>
  <si>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</si>
  <si>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</si>
  <si>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</si>
  <si>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</si>
  <si>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</si>
  <si>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Informação retirada do Anexo IV</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</si>
  <si>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</si>
  <si>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</si>
  <si>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</si>
  <si>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</si>
  <si>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</si>
  <si>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</si>
  <si>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</si>
  <si>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</si>
  <si>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</si>
  <si>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RECEBIMENTO SES/SEAS/DGMMAS
(DATA e ASSINATURA)</t>
  </si>
  <si>
    <t>SIM</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</si>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</sst>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R$ &quot;* #,##0.00_-;&quot;-R$ &quot;* #,##0.00_-;_-&quot;R$ &quot;* \-??_-;_-@_-"/>
    <numFmt numFmtId="165" formatCode="_(* #,##0.00_);_(* \(#,##0.00\);_(* \-??_);_(@_)"/>
    <numFmt numFmtId="166" formatCode="[&lt;=99999999999]000\.000\.000\-00;00\.000\.000\/0000\-00\ "/>
    <numFmt numFmtId="167" formatCode="[$-416]mmm\-yy;@"/>
    <numFmt numFmtId="168" formatCode="#,##0.00_ ;[Red]\-#,##0.00\ "/>
    <numFmt numFmtId="169" formatCode="_-* #,##0.00_-;\-* #,##0.00_-;_-* \-??_-;_-@_-"/>
    <numFmt numFmtId="170" formatCode="0.0000000"/>
  </numFmts>
  <fonts count="32" x14ac:knownFonts="1">
    <font>
      <sz val="10"/>
      <name val="Arial"/>
      <family val="2"/>
      <charset val="1"/>
    </font>
    <font>
      <sz val="10"/>
      <name val="Arial"/>
      <family val="2"/>
      <charset val="1"/>
    </font>
    <font>
      <sz val="10"/>
      <name val="Arial"/>
      <family val="2"/>
    </font>
    <font>
      <b/>
      <sz val="10"/>
      <name val="Arial"/>
      <family val="2"/>
      <charset val="1"/>
    </font>
    <font>
      <b/>
      <sz val="12"/>
      <color indexed="53"/>
      <name val="Calibri"/>
      <family val="2"/>
      <charset val="1"/>
    </font>
    <font>
      <sz val="10"/>
      <color indexed="53"/>
      <name val="Arial"/>
      <family val="2"/>
      <charset val="1"/>
    </font>
    <font>
      <b/>
      <sz val="12"/>
      <color indexed="63"/>
      <name val="Arial"/>
      <family val="2"/>
      <charset val="1"/>
    </font>
    <font>
      <b/>
      <sz val="10"/>
      <color indexed="63"/>
      <name val="Arial"/>
      <family val="2"/>
      <charset val="1"/>
    </font>
    <font>
      <b/>
      <sz val="20"/>
      <name val="Arial"/>
      <family val="2"/>
      <charset val="1"/>
    </font>
    <font>
      <b/>
      <sz val="10"/>
      <color indexed="63"/>
      <name val="Arial"/>
      <family val="2"/>
    </font>
    <font>
      <b/>
      <i/>
      <sz val="14"/>
      <color indexed="63"/>
      <name val="Calibri"/>
      <family val="2"/>
      <charset val="1"/>
    </font>
    <font>
      <sz val="12"/>
      <color indexed="63"/>
      <name val="Calibri"/>
      <family val="2"/>
      <charset val="1"/>
    </font>
    <font>
      <b/>
      <sz val="14"/>
      <color indexed="63"/>
      <name val="Arial"/>
      <family val="2"/>
      <charset val="1"/>
    </font>
    <font>
      <b/>
      <sz val="14"/>
      <name val="Arial"/>
      <family val="2"/>
      <charset val="1"/>
    </font>
    <font>
      <b/>
      <sz val="12"/>
      <name val="Arial"/>
      <family val="2"/>
    </font>
    <font>
      <b/>
      <sz val="12"/>
      <color indexed="63"/>
      <name val="Calibri"/>
      <family val="2"/>
      <charset val="1"/>
    </font>
    <font>
      <b/>
      <sz val="13"/>
      <color indexed="63"/>
      <name val="Calibri"/>
      <family val="2"/>
      <charset val="1"/>
    </font>
    <font>
      <b/>
      <sz val="14"/>
      <color indexed="63"/>
      <name val="Calibri"/>
      <family val="2"/>
      <charset val="1"/>
    </font>
    <font>
      <sz val="12"/>
      <color indexed="53"/>
      <name val="Calibri"/>
      <family val="2"/>
      <charset val="1"/>
    </font>
    <font>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0"/>
      <color indexed="63"/>
      <name val="Calibri"/>
      <family val="2"/>
      <charset val="1"/>
    </font>
    <font>
      <b/>
      <sz val="12"/>
      <name val="Arial"/>
      <family val="2"/>
      <charset val="1"/>
    </font>
    <font>
      <b/>
      <sz val="12"/>
      <color rgb="FFFF0000"/>
      <name val="Calibri"/>
      <family val="2"/>
      <charset val="1"/>
    </font>
    <font>
      <b/>
      <sz val="18"/>
      <color indexed="63"/>
      <name val="Calibri"/>
      <family val="2"/>
      <charset val="1"/>
    </font>
    <font>
      <b/>
      <sz val="16"/>
      <color indexed="63"/>
      <name val="Calibri"/>
      <family val="2"/>
      <charset val="1"/>
    </font>
    <font>
      <b/>
      <sz val="11"/>
      <color indexed="63"/>
      <name val="Calibri"/>
      <family val="2"/>
      <charset val="1"/>
    </font>
    <font>
      <b/>
      <sz val="11"/>
      <color rgb="FFFF0000"/>
      <name val="Calibri"/>
      <family val="2"/>
      <charset val="1"/>
    </font>
    <font>
      <sz val="13"/>
      <color indexed="63"/>
      <name val="Calibri"/>
      <family val="2"/>
      <charset val="1"/>
    </font>
    <font>
      <b/>
      <sz val="9"/>
      <name val="Calibri"/>
      <family val="2"/>
      <charset val="1"/>
    </font>
  </fonts>
  <fills count="15">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indexed="9"/>
        <bgColor indexed="27"/>
      </patternFill>
    </fill>
    <fill>
      <patternFill patternType="solid">
        <fgColor theme="0" tint="-0.14999847407452621"/>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bottom/>
      <diagonal/>
    </border>
    <border>
      <left/>
      <right style="thin">
        <color indexed="8"/>
      </right>
      <top/>
      <bottom/>
      <diagonal/>
    </border>
    <border>
      <left/>
      <right/>
      <top style="thin">
        <color indexed="8"/>
      </top>
      <bottom/>
      <diagonal/>
    </border>
    <border>
      <left/>
      <right/>
      <top/>
      <bottom style="thin">
        <color indexed="8"/>
      </bottom>
      <diagonal/>
    </border>
    <border>
      <left style="thin">
        <color indexed="8"/>
      </left>
      <right style="thin">
        <color indexed="8"/>
      </right>
      <top/>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right style="thin">
        <color indexed="64"/>
      </right>
      <top/>
      <bottom style="thin">
        <color indexed="8"/>
      </bottom>
      <diagonal/>
    </border>
  </borders>
  <cellStyleXfs count="5">
    <xf numFmtId="0" fontId="0" fillId="0" borderId="0"/>
    <xf numFmtId="165" fontId="1" fillId="0" borderId="0" applyBorder="0" applyProtection="0"/>
    <xf numFmtId="164" fontId="1" fillId="0" borderId="0" applyBorder="0" applyProtection="0"/>
    <xf numFmtId="9" fontId="1" fillId="0" borderId="0" applyBorder="0" applyProtection="0"/>
    <xf numFmtId="0" fontId="2" fillId="0" borderId="0"/>
  </cellStyleXfs>
  <cellXfs count="233">
    <xf numFmtId="0" fontId="0" fillId="0" borderId="0" xfId="0"/>
    <xf numFmtId="0" fontId="0" fillId="0" borderId="1" xfId="0" applyBorder="1" applyAlignment="1">
      <alignment horizontal="center" vertical="center"/>
    </xf>
    <xf numFmtId="0" fontId="3" fillId="0" borderId="2" xfId="4" applyFont="1" applyBorder="1" applyAlignment="1">
      <alignment horizontal="left" vertical="center"/>
    </xf>
    <xf numFmtId="164" fontId="4" fillId="0" borderId="1" xfId="2" applyFont="1" applyBorder="1" applyAlignment="1" applyProtection="1">
      <alignment horizontal="center" vertical="center"/>
    </xf>
    <xf numFmtId="0" fontId="5" fillId="0" borderId="0" xfId="0" applyFont="1" applyAlignment="1">
      <alignment vertical="center"/>
    </xf>
    <xf numFmtId="0" fontId="0" fillId="0" borderId="0" xfId="0" applyAlignment="1" applyProtection="1">
      <alignment vertical="center"/>
      <protection hidden="1"/>
    </xf>
    <xf numFmtId="0" fontId="3" fillId="0" borderId="3" xfId="4" applyFont="1" applyBorder="1" applyAlignment="1">
      <alignment horizontal="left" vertical="center"/>
    </xf>
    <xf numFmtId="164" fontId="6" fillId="2" borderId="1" xfId="2" applyFont="1" applyFill="1" applyBorder="1" applyAlignment="1" applyProtection="1">
      <alignment horizontal="center" vertical="center" wrapText="1"/>
    </xf>
    <xf numFmtId="0" fontId="3" fillId="0" borderId="3" xfId="4" applyFont="1" applyBorder="1" applyAlignment="1" applyProtection="1">
      <alignment horizontal="left" vertical="center"/>
      <protection hidden="1"/>
    </xf>
    <xf numFmtId="49" fontId="7" fillId="3" borderId="1" xfId="2" applyNumberFormat="1" applyFont="1" applyFill="1" applyBorder="1" applyAlignment="1" applyProtection="1">
      <alignment horizontal="center" vertical="center" wrapText="1"/>
      <protection locked="0"/>
    </xf>
    <xf numFmtId="1" fontId="8" fillId="0" borderId="1" xfId="1" applyNumberFormat="1" applyFont="1" applyBorder="1" applyAlignment="1" applyProtection="1">
      <alignment horizontal="center" vertical="center"/>
      <protection locked="0"/>
    </xf>
    <xf numFmtId="0" fontId="3" fillId="0" borderId="0" xfId="0" applyFont="1" applyAlignment="1" applyProtection="1">
      <alignment horizontal="center" vertical="center"/>
      <protection hidden="1"/>
    </xf>
    <xf numFmtId="0" fontId="0" fillId="0" borderId="4" xfId="0" applyBorder="1" applyAlignment="1">
      <alignment horizontal="center" vertical="center"/>
    </xf>
    <xf numFmtId="165" fontId="3" fillId="0" borderId="3" xfId="4" applyNumberFormat="1" applyFont="1" applyBorder="1" applyAlignment="1" applyProtection="1">
      <alignment horizontal="left" vertical="center"/>
      <protection hidden="1"/>
    </xf>
    <xf numFmtId="49" fontId="7" fillId="3" borderId="5" xfId="2"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wrapText="1"/>
    </xf>
    <xf numFmtId="164" fontId="6" fillId="2" borderId="7" xfId="2" applyFont="1" applyFill="1" applyBorder="1" applyAlignment="1" applyProtection="1">
      <alignment horizontal="center" vertical="center" wrapText="1"/>
    </xf>
    <xf numFmtId="164" fontId="10" fillId="4" borderId="8" xfId="2" applyFont="1" applyFill="1" applyBorder="1" applyAlignment="1" applyProtection="1">
      <alignment horizontal="center" vertical="center"/>
      <protection locked="0"/>
    </xf>
    <xf numFmtId="0" fontId="11" fillId="0" borderId="0" xfId="0" applyFont="1" applyAlignment="1" applyProtection="1">
      <alignment vertical="center"/>
      <protection hidden="1"/>
    </xf>
    <xf numFmtId="165" fontId="12" fillId="3" borderId="1" xfId="0" applyNumberFormat="1" applyFont="1" applyFill="1" applyBorder="1" applyAlignment="1" applyProtection="1">
      <alignment horizontal="left" vertical="center"/>
      <protection locked="0"/>
    </xf>
    <xf numFmtId="165" fontId="13" fillId="0" borderId="1" xfId="0" applyNumberFormat="1" applyFont="1" applyBorder="1" applyAlignment="1" applyProtection="1">
      <alignment horizontal="left" vertical="center"/>
      <protection locked="0"/>
    </xf>
    <xf numFmtId="164" fontId="6" fillId="5" borderId="4" xfId="2" applyFont="1" applyFill="1" applyBorder="1" applyAlignment="1" applyProtection="1">
      <alignment horizontal="center" vertical="center" wrapText="1"/>
    </xf>
    <xf numFmtId="166" fontId="14" fillId="6" borderId="1" xfId="1" applyNumberFormat="1" applyFont="1" applyFill="1" applyBorder="1" applyAlignment="1" applyProtection="1">
      <alignment horizontal="center" vertical="center"/>
    </xf>
    <xf numFmtId="165" fontId="12" fillId="3" borderId="6" xfId="0" applyNumberFormat="1" applyFont="1" applyFill="1" applyBorder="1" applyAlignment="1">
      <alignment horizontal="left" vertical="center"/>
    </xf>
    <xf numFmtId="165" fontId="12" fillId="3" borderId="9" xfId="0" applyNumberFormat="1" applyFont="1" applyFill="1" applyBorder="1" applyAlignment="1">
      <alignment horizontal="left" vertical="center"/>
    </xf>
    <xf numFmtId="165" fontId="12" fillId="3" borderId="8" xfId="0" applyNumberFormat="1" applyFont="1" applyFill="1" applyBorder="1" applyAlignment="1">
      <alignment horizontal="left" vertical="center"/>
    </xf>
    <xf numFmtId="164" fontId="6" fillId="6" borderId="10" xfId="2" applyFont="1" applyFill="1" applyBorder="1" applyAlignment="1" applyProtection="1">
      <alignment horizontal="center" vertical="center" wrapText="1"/>
    </xf>
    <xf numFmtId="164" fontId="6" fillId="6" borderId="11" xfId="2" applyFont="1" applyFill="1" applyBorder="1" applyAlignment="1" applyProtection="1">
      <alignment horizontal="center" vertical="center" wrapText="1"/>
    </xf>
    <xf numFmtId="0" fontId="15" fillId="2" borderId="5" xfId="0" applyFont="1" applyFill="1" applyBorder="1" applyAlignment="1">
      <alignment horizontal="center" vertical="center"/>
    </xf>
    <xf numFmtId="0" fontId="15" fillId="2" borderId="10" xfId="0" applyFont="1" applyFill="1" applyBorder="1" applyAlignment="1">
      <alignment horizontal="center" vertical="center"/>
    </xf>
    <xf numFmtId="164" fontId="16" fillId="2" borderId="12" xfId="2" applyFont="1" applyFill="1" applyBorder="1" applyAlignment="1" applyProtection="1">
      <alignment horizontal="center" vertical="center"/>
    </xf>
    <xf numFmtId="167" fontId="17" fillId="2" borderId="7" xfId="2" applyNumberFormat="1" applyFont="1" applyFill="1" applyBorder="1" applyAlignment="1" applyProtection="1">
      <alignment horizontal="center" vertical="center"/>
    </xf>
    <xf numFmtId="0" fontId="18" fillId="0" borderId="0" xfId="0" applyFont="1" applyAlignment="1">
      <alignment vertical="center"/>
    </xf>
    <xf numFmtId="165" fontId="15" fillId="2" borderId="1" xfId="0" applyNumberFormat="1" applyFont="1" applyFill="1" applyBorder="1" applyAlignment="1">
      <alignment horizontal="left" vertical="center"/>
    </xf>
    <xf numFmtId="164" fontId="15" fillId="2" borderId="13" xfId="2" applyFont="1" applyFill="1" applyBorder="1" applyAlignment="1" applyProtection="1">
      <alignment horizontal="center" vertical="center"/>
    </xf>
    <xf numFmtId="164" fontId="15" fillId="2" borderId="14" xfId="2" applyFont="1" applyFill="1" applyBorder="1" applyAlignment="1" applyProtection="1">
      <alignment horizontal="center" vertical="center"/>
    </xf>
    <xf numFmtId="165" fontId="11" fillId="0" borderId="1" xfId="0" applyNumberFormat="1" applyFont="1" applyBorder="1" applyAlignment="1">
      <alignment horizontal="left" vertical="center"/>
    </xf>
    <xf numFmtId="164" fontId="19" fillId="0" borderId="1" xfId="2" applyFont="1" applyBorder="1" applyAlignment="1" applyProtection="1">
      <alignment horizontal="center" vertical="center"/>
      <protection locked="0"/>
    </xf>
    <xf numFmtId="165" fontId="11" fillId="0" borderId="0" xfId="0" applyNumberFormat="1" applyFont="1" applyAlignment="1" applyProtection="1">
      <alignment vertical="center"/>
      <protection hidden="1"/>
    </xf>
    <xf numFmtId="165" fontId="0" fillId="0" borderId="0" xfId="0" applyNumberFormat="1" applyAlignment="1" applyProtection="1">
      <alignment vertical="center"/>
      <protection hidden="1"/>
    </xf>
    <xf numFmtId="164" fontId="19" fillId="0" borderId="6" xfId="2" applyFont="1" applyBorder="1" applyAlignment="1" applyProtection="1">
      <alignment horizontal="center" vertical="center"/>
      <protection locked="0"/>
    </xf>
    <xf numFmtId="164" fontId="19" fillId="0" borderId="8" xfId="2" applyFont="1" applyBorder="1" applyAlignment="1" applyProtection="1">
      <alignment horizontal="center" vertical="center"/>
      <protection locked="0"/>
    </xf>
    <xf numFmtId="165" fontId="15" fillId="0" borderId="1" xfId="0" applyNumberFormat="1" applyFont="1" applyBorder="1" applyAlignment="1">
      <alignment horizontal="left" vertical="center"/>
    </xf>
    <xf numFmtId="0" fontId="1" fillId="0" borderId="0" xfId="1" applyNumberFormat="1" applyBorder="1" applyAlignment="1" applyProtection="1">
      <alignment horizontal="center"/>
    </xf>
    <xf numFmtId="164" fontId="17" fillId="2" borderId="6" xfId="2" applyFont="1" applyFill="1" applyBorder="1" applyAlignment="1" applyProtection="1">
      <alignment horizontal="center" vertical="center"/>
    </xf>
    <xf numFmtId="164" fontId="17" fillId="2" borderId="8" xfId="2" applyFont="1" applyFill="1" applyBorder="1" applyAlignment="1" applyProtection="1">
      <alignment horizontal="center" vertical="center"/>
    </xf>
    <xf numFmtId="165" fontId="11" fillId="6" borderId="1" xfId="0" applyNumberFormat="1" applyFont="1" applyFill="1" applyBorder="1" applyAlignment="1">
      <alignment horizontal="left" vertical="center"/>
    </xf>
    <xf numFmtId="164" fontId="19" fillId="6" borderId="6" xfId="2" applyFont="1" applyFill="1" applyBorder="1" applyAlignment="1" applyProtection="1">
      <alignment horizontal="center" vertical="center"/>
      <protection locked="0"/>
    </xf>
    <xf numFmtId="164" fontId="19" fillId="6" borderId="8" xfId="2" applyFont="1" applyFill="1" applyBorder="1" applyAlignment="1" applyProtection="1">
      <alignment horizontal="center" vertical="center"/>
      <protection locked="0"/>
    </xf>
    <xf numFmtId="165" fontId="15" fillId="7" borderId="1" xfId="0" applyNumberFormat="1" applyFont="1" applyFill="1" applyBorder="1" applyAlignment="1">
      <alignment horizontal="left" vertical="center"/>
    </xf>
    <xf numFmtId="164" fontId="17" fillId="7" borderId="6" xfId="2" applyFont="1" applyFill="1" applyBorder="1" applyAlignment="1" applyProtection="1">
      <alignment horizontal="center" vertical="center"/>
    </xf>
    <xf numFmtId="164" fontId="17" fillId="7" borderId="8" xfId="2" applyFont="1" applyFill="1" applyBorder="1" applyAlignment="1" applyProtection="1">
      <alignment horizontal="center" vertical="center"/>
    </xf>
    <xf numFmtId="165" fontId="11" fillId="0" borderId="15" xfId="0" applyNumberFormat="1" applyFont="1" applyBorder="1" applyAlignment="1">
      <alignment horizontal="left" vertical="center"/>
    </xf>
    <xf numFmtId="164" fontId="19" fillId="0" borderId="0" xfId="2" applyFont="1" applyBorder="1" applyAlignment="1" applyProtection="1">
      <alignment horizontal="left" vertical="center"/>
    </xf>
    <xf numFmtId="164" fontId="19" fillId="0" borderId="16" xfId="2" applyFont="1" applyBorder="1" applyAlignment="1" applyProtection="1">
      <alignment vertical="center"/>
    </xf>
    <xf numFmtId="165" fontId="15" fillId="8" borderId="1" xfId="0" applyNumberFormat="1" applyFont="1" applyFill="1" applyBorder="1" applyAlignment="1">
      <alignment horizontal="left" vertical="center"/>
    </xf>
    <xf numFmtId="164" fontId="17" fillId="8" borderId="6" xfId="2" applyFont="1" applyFill="1" applyBorder="1" applyAlignment="1" applyProtection="1">
      <alignment horizontal="center" vertical="center"/>
    </xf>
    <xf numFmtId="164" fontId="17" fillId="8" borderId="8"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1" fillId="0" borderId="0" xfId="0" applyNumberFormat="1" applyFont="1" applyAlignment="1" applyProtection="1">
      <alignment vertical="center"/>
      <protection hidden="1"/>
    </xf>
    <xf numFmtId="164" fontId="0" fillId="0" borderId="0" xfId="2" applyFont="1" applyBorder="1" applyProtection="1"/>
    <xf numFmtId="165" fontId="15" fillId="4" borderId="1" xfId="0" applyNumberFormat="1" applyFont="1" applyFill="1" applyBorder="1" applyAlignment="1">
      <alignment horizontal="left" vertical="center"/>
    </xf>
    <xf numFmtId="164" fontId="17" fillId="4" borderId="6" xfId="2" applyFont="1" applyFill="1" applyBorder="1" applyAlignment="1" applyProtection="1">
      <alignment horizontal="center" vertical="center"/>
    </xf>
    <xf numFmtId="164" fontId="17" fillId="4" borderId="8" xfId="2" applyFont="1" applyFill="1" applyBorder="1" applyAlignment="1" applyProtection="1">
      <alignment horizontal="center" vertical="center"/>
    </xf>
    <xf numFmtId="165" fontId="11" fillId="9" borderId="1" xfId="0" applyNumberFormat="1" applyFont="1" applyFill="1" applyBorder="1" applyAlignment="1">
      <alignment horizontal="left" vertical="center"/>
    </xf>
    <xf numFmtId="164" fontId="19" fillId="9" borderId="6" xfId="2" applyFont="1" applyFill="1" applyBorder="1" applyAlignment="1" applyProtection="1">
      <alignment horizontal="center" vertical="center"/>
    </xf>
    <xf numFmtId="164" fontId="19" fillId="9" borderId="8" xfId="2" applyFont="1" applyFill="1" applyBorder="1" applyAlignment="1" applyProtection="1">
      <alignment horizontal="center" vertical="center"/>
    </xf>
    <xf numFmtId="164" fontId="19" fillId="0" borderId="6" xfId="2" applyFont="1" applyBorder="1" applyAlignment="1" applyProtection="1">
      <alignment horizontal="center" vertical="center"/>
    </xf>
    <xf numFmtId="164" fontId="19" fillId="0" borderId="8" xfId="2" applyFont="1" applyBorder="1" applyAlignment="1" applyProtection="1">
      <alignment horizontal="center" vertical="center"/>
    </xf>
    <xf numFmtId="0" fontId="20" fillId="0" borderId="0" xfId="0" applyFont="1" applyAlignment="1" applyProtection="1">
      <alignment vertical="center"/>
      <protection hidden="1"/>
    </xf>
    <xf numFmtId="165" fontId="20"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5" fontId="21" fillId="2" borderId="1" xfId="0" applyNumberFormat="1" applyFont="1" applyFill="1" applyBorder="1" applyAlignment="1">
      <alignment horizontal="left" vertical="center"/>
    </xf>
    <xf numFmtId="164" fontId="22" fillId="2" borderId="6" xfId="2" applyFont="1" applyFill="1" applyBorder="1" applyAlignment="1" applyProtection="1">
      <alignment horizontal="center" vertical="center"/>
    </xf>
    <xf numFmtId="164" fontId="22" fillId="2" borderId="8" xfId="2" applyFont="1" applyFill="1" applyBorder="1" applyAlignment="1" applyProtection="1">
      <alignment horizontal="center" vertical="center"/>
    </xf>
    <xf numFmtId="165" fontId="11" fillId="10" borderId="1" xfId="0" applyNumberFormat="1" applyFont="1" applyFill="1" applyBorder="1" applyAlignment="1">
      <alignment horizontal="left" vertical="center"/>
    </xf>
    <xf numFmtId="164" fontId="22" fillId="10" borderId="6" xfId="2" applyFont="1" applyFill="1" applyBorder="1" applyAlignment="1" applyProtection="1">
      <alignment horizontal="center" vertical="center"/>
    </xf>
    <xf numFmtId="164" fontId="22" fillId="10" borderId="8" xfId="2" applyFont="1" applyFill="1" applyBorder="1" applyAlignment="1" applyProtection="1">
      <alignment horizontal="center" vertical="center"/>
    </xf>
    <xf numFmtId="10" fontId="11" fillId="0" borderId="0" xfId="0" applyNumberFormat="1" applyFont="1" applyAlignment="1" applyProtection="1">
      <alignment vertical="center"/>
      <protection hidden="1"/>
    </xf>
    <xf numFmtId="164" fontId="19" fillId="6" borderId="6" xfId="2" applyFont="1" applyFill="1" applyBorder="1" applyAlignment="1" applyProtection="1">
      <alignment horizontal="center" vertical="center"/>
    </xf>
    <xf numFmtId="164" fontId="19" fillId="6" borderId="8" xfId="2" applyFont="1" applyFill="1" applyBorder="1" applyAlignment="1" applyProtection="1">
      <alignment horizontal="center" vertical="center"/>
    </xf>
    <xf numFmtId="165" fontId="11" fillId="2" borderId="1" xfId="0" applyNumberFormat="1" applyFont="1" applyFill="1" applyBorder="1" applyAlignment="1">
      <alignment horizontal="left" vertical="center"/>
    </xf>
    <xf numFmtId="165" fontId="1" fillId="0" borderId="0" xfId="1" applyProtection="1">
      <protection hidden="1"/>
    </xf>
    <xf numFmtId="164" fontId="19" fillId="2" borderId="6" xfId="2" applyFont="1" applyFill="1" applyBorder="1" applyAlignment="1" applyProtection="1">
      <alignment horizontal="center" vertical="center"/>
    </xf>
    <xf numFmtId="164" fontId="19" fillId="2" borderId="8" xfId="2" applyFont="1" applyFill="1" applyBorder="1" applyAlignment="1" applyProtection="1">
      <alignment horizontal="center" vertical="center"/>
    </xf>
    <xf numFmtId="164" fontId="19" fillId="0" borderId="6" xfId="2" applyFont="1" applyBorder="1" applyAlignment="1" applyProtection="1">
      <alignment horizontal="center" vertical="center" wrapText="1"/>
      <protection locked="0"/>
    </xf>
    <xf numFmtId="164" fontId="19" fillId="0" borderId="8" xfId="2" applyFont="1" applyBorder="1" applyAlignment="1" applyProtection="1">
      <alignment horizontal="center" vertical="center" wrapText="1"/>
      <protection locked="0"/>
    </xf>
    <xf numFmtId="165" fontId="11" fillId="3" borderId="1" xfId="0" applyNumberFormat="1" applyFont="1" applyFill="1" applyBorder="1" applyAlignment="1">
      <alignment horizontal="left" vertical="center"/>
    </xf>
    <xf numFmtId="0" fontId="11" fillId="3" borderId="0" xfId="0" applyFont="1" applyFill="1" applyAlignment="1" applyProtection="1">
      <alignment vertical="center"/>
      <protection hidden="1"/>
    </xf>
    <xf numFmtId="165" fontId="11" fillId="3" borderId="0" xfId="0" applyNumberFormat="1" applyFont="1" applyFill="1" applyAlignment="1" applyProtection="1">
      <alignment vertical="center"/>
      <protection hidden="1"/>
    </xf>
    <xf numFmtId="169" fontId="18" fillId="0" borderId="0" xfId="0" applyNumberFormat="1" applyFont="1" applyAlignment="1">
      <alignment vertical="center"/>
    </xf>
    <xf numFmtId="0" fontId="20" fillId="0" borderId="0" xfId="0" applyFont="1"/>
    <xf numFmtId="165" fontId="11" fillId="0" borderId="5" xfId="0" applyNumberFormat="1" applyFont="1" applyBorder="1" applyAlignment="1">
      <alignment horizontal="left" vertical="center"/>
    </xf>
    <xf numFmtId="0" fontId="0" fillId="0" borderId="10" xfId="0" applyBorder="1" applyAlignment="1">
      <alignment vertical="center"/>
    </xf>
    <xf numFmtId="0" fontId="0" fillId="0" borderId="17" xfId="0" applyBorder="1" applyAlignment="1">
      <alignment vertical="center"/>
    </xf>
    <xf numFmtId="0" fontId="11" fillId="0" borderId="17" xfId="0" applyFont="1" applyBorder="1" applyAlignment="1">
      <alignment horizontal="right" vertical="center"/>
    </xf>
    <xf numFmtId="164" fontId="11" fillId="0" borderId="11" xfId="2" applyFont="1" applyBorder="1" applyAlignment="1" applyProtection="1">
      <alignment horizontal="center" vertical="center"/>
    </xf>
    <xf numFmtId="165" fontId="18" fillId="0" borderId="0" xfId="0" applyNumberFormat="1" applyFont="1" applyAlignment="1">
      <alignment vertical="center"/>
    </xf>
    <xf numFmtId="0" fontId="0" fillId="0" borderId="15" xfId="0" applyBorder="1" applyAlignment="1">
      <alignment vertical="center"/>
    </xf>
    <xf numFmtId="0" fontId="11" fillId="0" borderId="0" xfId="0" applyFont="1" applyAlignment="1">
      <alignment horizontal="center" vertical="center"/>
    </xf>
    <xf numFmtId="164" fontId="11" fillId="0" borderId="16" xfId="2" applyFont="1" applyBorder="1" applyAlignment="1" applyProtection="1">
      <alignment horizontal="center" vertical="center"/>
    </xf>
    <xf numFmtId="0" fontId="4" fillId="0" borderId="0" xfId="0" applyFont="1" applyAlignment="1">
      <alignment vertical="center"/>
    </xf>
    <xf numFmtId="0" fontId="0" fillId="0" borderId="13" xfId="0" applyBorder="1" applyAlignment="1">
      <alignment vertical="center"/>
    </xf>
    <xf numFmtId="0" fontId="23" fillId="0" borderId="18" xfId="0" applyFont="1" applyBorder="1" applyAlignment="1">
      <alignment horizontal="center" vertical="top" wrapText="1"/>
    </xf>
    <xf numFmtId="0" fontId="15" fillId="0" borderId="18" xfId="0" applyFont="1" applyBorder="1" applyAlignment="1">
      <alignment horizontal="center" vertical="top"/>
    </xf>
    <xf numFmtId="164" fontId="15" fillId="0" borderId="14" xfId="2" applyFont="1" applyBorder="1" applyAlignment="1" applyProtection="1">
      <alignment horizontal="center" vertical="top"/>
    </xf>
    <xf numFmtId="165" fontId="24" fillId="0" borderId="5" xfId="0" applyNumberFormat="1" applyFont="1" applyBorder="1" applyAlignment="1" applyProtection="1">
      <alignment horizontal="left" vertical="center"/>
      <protection hidden="1"/>
    </xf>
    <xf numFmtId="165" fontId="24" fillId="0" borderId="19" xfId="0" applyNumberFormat="1" applyFont="1" applyBorder="1" applyAlignment="1" applyProtection="1">
      <alignment horizontal="left" vertical="center"/>
      <protection hidden="1"/>
    </xf>
    <xf numFmtId="165" fontId="3" fillId="0" borderId="15" xfId="0" applyNumberFormat="1" applyFont="1" applyBorder="1" applyAlignment="1" applyProtection="1">
      <alignment horizontal="left" vertical="center"/>
      <protection hidden="1"/>
    </xf>
    <xf numFmtId="49" fontId="12" fillId="0" borderId="1" xfId="2" applyNumberFormat="1" applyFont="1" applyBorder="1" applyAlignment="1" applyProtection="1">
      <alignment horizontal="center" vertical="center"/>
    </xf>
    <xf numFmtId="165" fontId="3" fillId="0" borderId="13" xfId="0" applyNumberFormat="1" applyFont="1" applyBorder="1" applyAlignment="1" applyProtection="1">
      <alignment vertical="center"/>
      <protection hidden="1"/>
    </xf>
    <xf numFmtId="165" fontId="24" fillId="0" borderId="18" xfId="0" applyNumberFormat="1" applyFont="1" applyBorder="1" applyAlignment="1" applyProtection="1">
      <alignment vertical="center"/>
      <protection hidden="1"/>
    </xf>
    <xf numFmtId="0" fontId="7" fillId="3" borderId="4" xfId="2"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165" fontId="12" fillId="0" borderId="1" xfId="0" applyNumberFormat="1" applyFont="1" applyBorder="1" applyAlignment="1">
      <alignment horizontal="left" vertical="center"/>
    </xf>
    <xf numFmtId="165" fontId="12" fillId="0" borderId="1" xfId="0" applyNumberFormat="1" applyFont="1" applyBorder="1" applyAlignment="1">
      <alignment horizontal="left" vertical="center" wrapText="1"/>
    </xf>
    <xf numFmtId="164" fontId="15" fillId="2" borderId="1" xfId="2" applyFont="1" applyFill="1" applyBorder="1" applyAlignment="1" applyProtection="1">
      <alignment horizontal="center" vertical="center"/>
    </xf>
    <xf numFmtId="164" fontId="17" fillId="2" borderId="1" xfId="2" applyFont="1" applyFill="1" applyBorder="1" applyAlignment="1" applyProtection="1">
      <alignment horizontal="center" vertical="center"/>
    </xf>
    <xf numFmtId="164" fontId="19" fillId="2" borderId="1" xfId="2" applyFont="1" applyFill="1" applyBorder="1" applyAlignment="1" applyProtection="1">
      <alignment horizontal="center" vertical="center"/>
    </xf>
    <xf numFmtId="164" fontId="19" fillId="6" borderId="1" xfId="2" applyFont="1" applyFill="1" applyBorder="1" applyAlignment="1" applyProtection="1">
      <alignment horizontal="center" vertical="center"/>
    </xf>
    <xf numFmtId="164" fontId="19" fillId="0" borderId="1" xfId="2" applyFont="1" applyBorder="1" applyAlignment="1" applyProtection="1">
      <alignment horizontal="center" vertical="center"/>
    </xf>
    <xf numFmtId="164" fontId="18" fillId="0" borderId="0" xfId="0" applyNumberFormat="1" applyFont="1" applyAlignment="1">
      <alignment vertical="center"/>
    </xf>
    <xf numFmtId="43" fontId="18" fillId="0" borderId="0" xfId="0" applyNumberFormat="1" applyFont="1" applyAlignment="1">
      <alignment vertical="center"/>
    </xf>
    <xf numFmtId="165" fontId="11" fillId="3" borderId="1" xfId="0" applyNumberFormat="1" applyFont="1" applyFill="1" applyBorder="1" applyAlignment="1">
      <alignment vertical="center"/>
    </xf>
    <xf numFmtId="164" fontId="17" fillId="11" borderId="1" xfId="2" applyFont="1" applyFill="1" applyBorder="1" applyAlignment="1" applyProtection="1">
      <alignment horizontal="center" vertical="center"/>
    </xf>
    <xf numFmtId="164" fontId="19" fillId="11" borderId="1" xfId="2" applyFont="1" applyFill="1" applyBorder="1" applyAlignment="1" applyProtection="1">
      <alignment horizontal="center" vertical="center"/>
    </xf>
    <xf numFmtId="165" fontId="15" fillId="11" borderId="1" xfId="0" applyNumberFormat="1" applyFont="1" applyFill="1" applyBorder="1" applyAlignment="1">
      <alignment horizontal="left" vertical="center"/>
    </xf>
    <xf numFmtId="165" fontId="11" fillId="11" borderId="1" xfId="0" applyNumberFormat="1" applyFont="1" applyFill="1" applyBorder="1" applyAlignment="1">
      <alignment horizontal="left" vertical="center"/>
    </xf>
    <xf numFmtId="0" fontId="11" fillId="0" borderId="1" xfId="0" applyFont="1" applyBorder="1" applyAlignment="1">
      <alignment horizontal="left" vertical="center"/>
    </xf>
    <xf numFmtId="165" fontId="15" fillId="10" borderId="1" xfId="0" applyNumberFormat="1" applyFont="1" applyFill="1" applyBorder="1" applyAlignment="1">
      <alignment horizontal="left" vertical="center"/>
    </xf>
    <xf numFmtId="164" fontId="17" fillId="10" borderId="1" xfId="2" applyFont="1" applyFill="1" applyBorder="1" applyAlignment="1" applyProtection="1">
      <alignment horizontal="center" vertical="center"/>
    </xf>
    <xf numFmtId="0" fontId="11" fillId="0" borderId="0" xfId="0" applyFont="1" applyAlignment="1" applyProtection="1">
      <alignment horizontal="right" vertical="center"/>
      <protection hidden="1"/>
    </xf>
    <xf numFmtId="165" fontId="1" fillId="0" borderId="0" xfId="1" applyProtection="1"/>
    <xf numFmtId="43" fontId="11" fillId="0" borderId="0" xfId="0" applyNumberFormat="1" applyFont="1" applyAlignment="1" applyProtection="1">
      <alignment vertical="center"/>
      <protection hidden="1"/>
    </xf>
    <xf numFmtId="165" fontId="15" fillId="3" borderId="1" xfId="0" applyNumberFormat="1" applyFont="1" applyFill="1" applyBorder="1" applyAlignment="1">
      <alignment horizontal="left" vertical="center"/>
    </xf>
    <xf numFmtId="170" fontId="17" fillId="11" borderId="1" xfId="3" applyNumberFormat="1" applyFont="1" applyFill="1" applyBorder="1" applyAlignment="1" applyProtection="1">
      <alignment horizontal="right" vertical="center"/>
    </xf>
    <xf numFmtId="165" fontId="25" fillId="3" borderId="10" xfId="0" applyNumberFormat="1" applyFont="1" applyFill="1" applyBorder="1" applyAlignment="1">
      <alignment horizontal="left" vertical="center" wrapText="1"/>
    </xf>
    <xf numFmtId="165" fontId="25" fillId="3" borderId="17" xfId="0" applyNumberFormat="1" applyFont="1" applyFill="1" applyBorder="1" applyAlignment="1">
      <alignment horizontal="left" vertical="center" wrapText="1"/>
    </xf>
    <xf numFmtId="165" fontId="25" fillId="3" borderId="11" xfId="0" applyNumberFormat="1" applyFont="1" applyFill="1" applyBorder="1" applyAlignment="1">
      <alignment horizontal="left" vertical="center" wrapText="1"/>
    </xf>
    <xf numFmtId="0" fontId="4" fillId="0" borderId="0" xfId="0" applyFont="1" applyAlignment="1">
      <alignment horizontal="center" vertical="center"/>
    </xf>
    <xf numFmtId="0" fontId="15" fillId="0" borderId="0" xfId="0" applyFont="1" applyAlignment="1" applyProtection="1">
      <alignment horizontal="center" vertical="center"/>
      <protection hidden="1"/>
    </xf>
    <xf numFmtId="165" fontId="15" fillId="3" borderId="15" xfId="0" applyNumberFormat="1" applyFont="1" applyFill="1" applyBorder="1" applyAlignment="1">
      <alignment horizontal="left" vertical="center"/>
    </xf>
    <xf numFmtId="164" fontId="0" fillId="0" borderId="0" xfId="2" applyFont="1" applyBorder="1" applyAlignment="1" applyProtection="1">
      <alignment vertical="center"/>
    </xf>
    <xf numFmtId="164" fontId="0" fillId="0" borderId="16" xfId="2" applyFont="1" applyBorder="1" applyAlignment="1" applyProtection="1">
      <alignment vertical="center"/>
    </xf>
    <xf numFmtId="165" fontId="15" fillId="3" borderId="13" xfId="0" applyNumberFormat="1" applyFont="1" applyFill="1" applyBorder="1" applyAlignment="1">
      <alignment horizontal="left" vertical="center"/>
    </xf>
    <xf numFmtId="164" fontId="15" fillId="0" borderId="18" xfId="2" applyFont="1" applyBorder="1" applyAlignment="1" applyProtection="1">
      <alignment horizontal="left" vertical="top"/>
    </xf>
    <xf numFmtId="164" fontId="15" fillId="0" borderId="14" xfId="2" applyFont="1" applyBorder="1" applyAlignment="1" applyProtection="1">
      <alignment horizontal="center" vertical="top"/>
    </xf>
    <xf numFmtId="1" fontId="8" fillId="0" borderId="1" xfId="1" applyNumberFormat="1" applyFont="1" applyBorder="1" applyAlignment="1" applyProtection="1">
      <alignment horizontal="center" vertical="center"/>
    </xf>
    <xf numFmtId="0" fontId="3" fillId="0" borderId="18" xfId="0" applyFont="1" applyBorder="1" applyAlignment="1" applyProtection="1">
      <alignment horizontal="left" vertical="center"/>
      <protection hidden="1"/>
    </xf>
    <xf numFmtId="0" fontId="12" fillId="0" borderId="1" xfId="0" applyFont="1" applyBorder="1" applyAlignment="1">
      <alignment horizontal="left" vertical="center" wrapText="1"/>
    </xf>
    <xf numFmtId="0" fontId="26" fillId="0" borderId="15" xfId="0" applyFont="1" applyBorder="1" applyAlignment="1">
      <alignment vertical="center"/>
    </xf>
    <xf numFmtId="0" fontId="3" fillId="0" borderId="0" xfId="0" applyFont="1" applyAlignment="1" applyProtection="1">
      <alignment horizontal="left" vertical="center"/>
      <protection hidden="1"/>
    </xf>
    <xf numFmtId="0" fontId="27" fillId="0" borderId="15" xfId="0" applyFont="1" applyBorder="1" applyAlignment="1">
      <alignment vertical="center"/>
    </xf>
    <xf numFmtId="0" fontId="15" fillId="2" borderId="1" xfId="0" applyFont="1" applyFill="1" applyBorder="1" applyAlignment="1">
      <alignment horizontal="center" vertical="center"/>
    </xf>
    <xf numFmtId="0" fontId="20" fillId="0" borderId="1" xfId="0" applyFont="1" applyBorder="1" applyAlignment="1">
      <alignment horizontal="left" vertical="center"/>
    </xf>
    <xf numFmtId="0" fontId="15" fillId="2" borderId="1" xfId="0" applyFont="1" applyFill="1"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xf>
    <xf numFmtId="164" fontId="20" fillId="0" borderId="0" xfId="2" applyFont="1" applyBorder="1" applyAlignment="1" applyProtection="1">
      <alignment horizontal="left" vertical="center"/>
    </xf>
    <xf numFmtId="164" fontId="20" fillId="0" borderId="16" xfId="2" applyFont="1" applyBorder="1" applyAlignment="1" applyProtection="1">
      <alignment vertical="center"/>
    </xf>
    <xf numFmtId="0" fontId="27" fillId="0" borderId="15" xfId="0" applyFont="1" applyBorder="1" applyAlignment="1">
      <alignment horizontal="left" vertical="center"/>
    </xf>
    <xf numFmtId="164" fontId="19" fillId="12" borderId="1" xfId="2" applyFont="1" applyFill="1" applyBorder="1" applyAlignment="1" applyProtection="1">
      <alignment horizontal="center" vertical="center"/>
      <protection locked="0"/>
    </xf>
    <xf numFmtId="164" fontId="19" fillId="12" borderId="1" xfId="2" applyFont="1" applyFill="1" applyBorder="1" applyAlignment="1" applyProtection="1">
      <alignment horizontal="center"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164" fontId="17" fillId="3" borderId="0" xfId="2" applyFont="1" applyFill="1" applyBorder="1" applyAlignment="1" applyProtection="1">
      <alignment horizontal="center" vertical="center"/>
    </xf>
    <xf numFmtId="164" fontId="17" fillId="3" borderId="16" xfId="2" applyFont="1" applyFill="1" applyBorder="1" applyAlignment="1" applyProtection="1">
      <alignment horizontal="center" vertical="center"/>
    </xf>
    <xf numFmtId="0" fontId="5" fillId="3" borderId="0" xfId="0" applyFont="1" applyFill="1" applyAlignment="1">
      <alignment vertical="center"/>
    </xf>
    <xf numFmtId="0" fontId="0" fillId="3" borderId="0" xfId="0" applyFill="1" applyAlignment="1" applyProtection="1">
      <alignment vertical="center"/>
      <protection hidden="1"/>
    </xf>
    <xf numFmtId="0" fontId="28" fillId="0" borderId="15" xfId="0" applyFont="1" applyBorder="1" applyAlignment="1">
      <alignment horizontal="left" vertical="center"/>
    </xf>
    <xf numFmtId="0" fontId="15" fillId="5" borderId="15" xfId="0" applyFont="1" applyFill="1" applyBorder="1" applyAlignment="1">
      <alignment horizontal="center" vertical="center"/>
    </xf>
    <xf numFmtId="0" fontId="15" fillId="5" borderId="0" xfId="0" applyFont="1" applyFill="1" applyAlignment="1">
      <alignment horizontal="center" vertical="center"/>
    </xf>
    <xf numFmtId="164" fontId="17" fillId="5" borderId="0" xfId="2" applyFont="1" applyFill="1" applyBorder="1" applyAlignment="1" applyProtection="1">
      <alignment horizontal="center" vertical="center"/>
    </xf>
    <xf numFmtId="164" fontId="17" fillId="5" borderId="16" xfId="2" applyFont="1" applyFill="1" applyBorder="1" applyAlignment="1" applyProtection="1">
      <alignment horizontal="center" vertical="center"/>
    </xf>
    <xf numFmtId="0" fontId="0" fillId="6" borderId="0" xfId="0" applyFill="1" applyAlignment="1" applyProtection="1">
      <alignment vertical="center"/>
      <protection hidden="1"/>
    </xf>
    <xf numFmtId="0" fontId="0" fillId="13" borderId="0" xfId="0" applyFill="1" applyAlignment="1">
      <alignment vertical="center"/>
    </xf>
    <xf numFmtId="0" fontId="0" fillId="13" borderId="0" xfId="0" applyFill="1" applyAlignment="1" applyProtection="1">
      <alignment vertical="center"/>
      <protection hidden="1"/>
    </xf>
    <xf numFmtId="0" fontId="15" fillId="2" borderId="6" xfId="0" applyFont="1" applyFill="1" applyBorder="1" applyAlignment="1">
      <alignment horizontal="left" vertical="center"/>
    </xf>
    <xf numFmtId="0" fontId="15" fillId="2" borderId="9" xfId="0" applyFont="1" applyFill="1" applyBorder="1" applyAlignment="1">
      <alignment horizontal="left" vertical="center"/>
    </xf>
    <xf numFmtId="0" fontId="15" fillId="2" borderId="7" xfId="0" applyFont="1" applyFill="1" applyBorder="1" applyAlignment="1">
      <alignment horizontal="center" vertical="center"/>
    </xf>
    <xf numFmtId="164" fontId="15" fillId="2" borderId="8" xfId="2" applyFont="1" applyFill="1" applyBorder="1" applyAlignment="1" applyProtection="1">
      <alignment horizontal="center" vertical="center"/>
    </xf>
    <xf numFmtId="0" fontId="20" fillId="0" borderId="6" xfId="0" applyFont="1" applyBorder="1" applyAlignment="1">
      <alignment horizontal="left" vertical="center"/>
    </xf>
    <xf numFmtId="0" fontId="20" fillId="0" borderId="9" xfId="0" applyFont="1" applyBorder="1" applyAlignment="1">
      <alignment horizontal="left" vertical="center"/>
    </xf>
    <xf numFmtId="0" fontId="20" fillId="14" borderId="7" xfId="0" applyFont="1" applyFill="1" applyBorder="1" applyAlignment="1" applyProtection="1">
      <alignment vertical="center"/>
      <protection locked="0"/>
    </xf>
    <xf numFmtId="0" fontId="20" fillId="0" borderId="10" xfId="0" applyFont="1" applyBorder="1" applyAlignment="1">
      <alignment horizontal="left" vertical="center"/>
    </xf>
    <xf numFmtId="0" fontId="20" fillId="0" borderId="20" xfId="0" applyFont="1" applyBorder="1" applyAlignment="1">
      <alignment horizontal="left" vertical="center"/>
    </xf>
    <xf numFmtId="164" fontId="19" fillId="0" borderId="11" xfId="2" applyFont="1" applyBorder="1" applyAlignment="1" applyProtection="1">
      <alignment horizontal="center" vertical="center"/>
      <protection locked="0"/>
    </xf>
    <xf numFmtId="164" fontId="19" fillId="0" borderId="5" xfId="2" applyFont="1" applyBorder="1" applyAlignment="1" applyProtection="1">
      <alignment horizontal="center" vertical="center"/>
      <protection locked="0"/>
    </xf>
    <xf numFmtId="0" fontId="29" fillId="5" borderId="7" xfId="0" applyFont="1" applyFill="1" applyBorder="1" applyAlignment="1">
      <alignment horizontal="left" vertical="center" wrapText="1"/>
    </xf>
    <xf numFmtId="0" fontId="5" fillId="6" borderId="0" xfId="0" applyFont="1" applyFill="1" applyAlignment="1">
      <alignment vertical="center"/>
    </xf>
    <xf numFmtId="0" fontId="29" fillId="5" borderId="15" xfId="0" applyFont="1" applyFill="1" applyBorder="1" applyAlignment="1">
      <alignment horizontal="left" vertical="center" wrapText="1"/>
    </xf>
    <xf numFmtId="0" fontId="29" fillId="5" borderId="0" xfId="0" applyFont="1" applyFill="1" applyAlignment="1">
      <alignment horizontal="left" vertical="center" wrapText="1"/>
    </xf>
    <xf numFmtId="0" fontId="29" fillId="5" borderId="16" xfId="0" applyFont="1" applyFill="1" applyBorder="1" applyAlignment="1">
      <alignment horizontal="left" vertical="center" wrapText="1"/>
    </xf>
    <xf numFmtId="0" fontId="0" fillId="0" borderId="10" xfId="0" applyBorder="1" applyAlignment="1">
      <alignment horizontal="center" vertical="center"/>
    </xf>
    <xf numFmtId="0" fontId="27" fillId="0" borderId="0" xfId="0" applyFont="1" applyAlignment="1">
      <alignment horizontal="center" vertical="center"/>
    </xf>
    <xf numFmtId="164" fontId="20" fillId="0" borderId="0" xfId="2" applyFont="1" applyBorder="1" applyAlignment="1" applyProtection="1">
      <alignment vertical="center"/>
    </xf>
    <xf numFmtId="0" fontId="15" fillId="0" borderId="0" xfId="0" applyFont="1" applyAlignment="1">
      <alignment horizontal="left" vertical="center"/>
    </xf>
    <xf numFmtId="0" fontId="11" fillId="0" borderId="1" xfId="0" applyFont="1" applyBorder="1" applyAlignment="1">
      <alignment horizontal="left" vertical="center" wrapText="1"/>
    </xf>
    <xf numFmtId="164" fontId="19" fillId="0" borderId="1" xfId="2" applyFont="1" applyBorder="1" applyAlignment="1" applyProtection="1">
      <alignment horizontal="center" vertical="center" wrapText="1"/>
      <protection locked="0"/>
    </xf>
    <xf numFmtId="0" fontId="11" fillId="0" borderId="5" xfId="0" applyFont="1" applyBorder="1" applyAlignment="1">
      <alignment horizontal="left" vertical="center" wrapText="1"/>
    </xf>
    <xf numFmtId="164" fontId="19" fillId="0" borderId="5" xfId="2" applyFont="1" applyBorder="1" applyAlignment="1" applyProtection="1">
      <alignment horizontal="center" vertical="center" wrapText="1"/>
      <protection locked="0"/>
    </xf>
    <xf numFmtId="0" fontId="11" fillId="0" borderId="7" xfId="0" applyFont="1" applyBorder="1" applyAlignment="1">
      <alignment horizontal="left" vertical="center" wrapText="1"/>
    </xf>
    <xf numFmtId="164" fontId="19" fillId="0" borderId="7" xfId="2" applyFont="1" applyBorder="1" applyAlignment="1" applyProtection="1">
      <alignment horizontal="center" vertical="center" wrapText="1"/>
      <protection locked="0"/>
    </xf>
    <xf numFmtId="0" fontId="15" fillId="2" borderId="6" xfId="0" applyFont="1" applyFill="1" applyBorder="1" applyAlignment="1">
      <alignment horizontal="center" vertical="center"/>
    </xf>
    <xf numFmtId="164" fontId="17" fillId="2" borderId="7" xfId="2" applyFont="1" applyFill="1" applyBorder="1" applyAlignment="1" applyProtection="1">
      <alignment horizontal="center" vertical="center"/>
    </xf>
    <xf numFmtId="0" fontId="11" fillId="0" borderId="0" xfId="0" applyFont="1" applyAlignment="1">
      <alignment horizontal="left" vertical="center" wrapText="1"/>
    </xf>
    <xf numFmtId="164" fontId="19" fillId="0" borderId="0" xfId="2" applyFont="1" applyBorder="1" applyAlignment="1" applyProtection="1">
      <alignment horizontal="center" vertical="center" wrapText="1"/>
    </xf>
    <xf numFmtId="0" fontId="15" fillId="2" borderId="7" xfId="0" applyFont="1" applyFill="1" applyBorder="1" applyAlignment="1">
      <alignment horizontal="center" vertical="center"/>
    </xf>
    <xf numFmtId="164" fontId="17" fillId="2" borderId="12" xfId="2" applyFont="1" applyFill="1" applyBorder="1" applyAlignment="1" applyProtection="1">
      <alignment horizontal="center" vertical="center"/>
    </xf>
    <xf numFmtId="164" fontId="17" fillId="2" borderId="21" xfId="2" applyFont="1" applyFill="1" applyBorder="1" applyAlignment="1" applyProtection="1">
      <alignment horizontal="center" vertical="center"/>
    </xf>
    <xf numFmtId="164" fontId="15" fillId="2" borderId="7" xfId="2" applyFont="1" applyFill="1" applyBorder="1" applyAlignment="1" applyProtection="1">
      <alignment horizontal="center" vertical="center"/>
    </xf>
    <xf numFmtId="0" fontId="11" fillId="0" borderId="4" xfId="0" applyFont="1" applyBorder="1" applyAlignment="1">
      <alignment horizontal="left" vertical="center"/>
    </xf>
    <xf numFmtId="164" fontId="19" fillId="0" borderId="4" xfId="2" applyFont="1" applyBorder="1" applyAlignment="1" applyProtection="1">
      <alignment horizontal="center" vertical="center"/>
      <protection locked="0"/>
    </xf>
    <xf numFmtId="0" fontId="15" fillId="3" borderId="4" xfId="0" applyFont="1" applyFill="1" applyBorder="1" applyAlignment="1">
      <alignment horizontal="left" vertical="center"/>
    </xf>
    <xf numFmtId="164" fontId="16" fillId="3" borderId="4" xfId="2" applyFont="1" applyFill="1" applyBorder="1" applyAlignment="1" applyProtection="1">
      <alignment horizontal="center" vertical="center"/>
      <protection locked="0"/>
    </xf>
    <xf numFmtId="0" fontId="15" fillId="3" borderId="1" xfId="0" applyFont="1" applyFill="1" applyBorder="1" applyAlignment="1">
      <alignment horizontal="left" vertical="center"/>
    </xf>
    <xf numFmtId="164" fontId="16" fillId="3" borderId="1" xfId="2" applyFont="1" applyFill="1" applyBorder="1" applyAlignment="1" applyProtection="1">
      <alignment horizontal="center" vertical="center"/>
    </xf>
    <xf numFmtId="164" fontId="30" fillId="0" borderId="1" xfId="2" applyFont="1" applyBorder="1" applyAlignment="1" applyProtection="1">
      <alignment horizontal="center" vertical="center"/>
    </xf>
    <xf numFmtId="0" fontId="15" fillId="0" borderId="15" xfId="0" applyFont="1" applyBorder="1" applyAlignment="1">
      <alignment horizontal="left" vertical="center"/>
    </xf>
    <xf numFmtId="0" fontId="15" fillId="0" borderId="0" xfId="0" applyFont="1" applyAlignment="1">
      <alignment horizontal="left" vertical="center"/>
    </xf>
    <xf numFmtId="164" fontId="17" fillId="0" borderId="0" xfId="2" applyFont="1" applyBorder="1" applyAlignment="1" applyProtection="1">
      <alignment horizontal="center" vertical="center"/>
    </xf>
    <xf numFmtId="0" fontId="15" fillId="0" borderId="15" xfId="0" applyFont="1" applyBorder="1" applyAlignment="1">
      <alignment horizontal="center" vertical="center"/>
    </xf>
    <xf numFmtId="0" fontId="15" fillId="0" borderId="0" xfId="0" applyFont="1" applyAlignment="1">
      <alignment horizontal="center" vertical="center"/>
    </xf>
    <xf numFmtId="0" fontId="11" fillId="5" borderId="1" xfId="0" applyFont="1" applyFill="1" applyBorder="1" applyAlignment="1">
      <alignment horizontal="left" vertical="center"/>
    </xf>
    <xf numFmtId="0" fontId="31" fillId="0" borderId="10" xfId="0" applyFont="1" applyBorder="1" applyAlignment="1">
      <alignment horizontal="left" vertical="center"/>
    </xf>
    <xf numFmtId="0" fontId="15" fillId="0" borderId="17" xfId="0" applyFont="1" applyBorder="1" applyAlignment="1">
      <alignment horizontal="center" vertical="center"/>
    </xf>
    <xf numFmtId="164" fontId="17" fillId="0" borderId="17" xfId="2" applyFont="1" applyBorder="1" applyAlignment="1" applyProtection="1">
      <alignment horizontal="center" vertical="center"/>
    </xf>
    <xf numFmtId="164" fontId="17" fillId="0" borderId="11" xfId="2" applyFont="1" applyBorder="1" applyAlignment="1" applyProtection="1">
      <alignment horizontal="center" vertical="center"/>
    </xf>
    <xf numFmtId="165" fontId="15" fillId="3" borderId="0" xfId="0" applyNumberFormat="1" applyFont="1" applyFill="1" applyAlignment="1">
      <alignment horizontal="left" vertical="center"/>
    </xf>
    <xf numFmtId="0" fontId="11" fillId="0" borderId="0" xfId="0" applyFont="1" applyAlignment="1">
      <alignment horizontal="right" vertical="center"/>
    </xf>
    <xf numFmtId="164" fontId="15" fillId="0" borderId="22" xfId="2" applyFont="1" applyBorder="1" applyAlignment="1" applyProtection="1">
      <alignment horizontal="center" vertical="top"/>
    </xf>
  </cellXfs>
  <cellStyles count="5">
    <cellStyle name="Moeda" xfId="2" builtinId="4"/>
    <cellStyle name="Normal" xfId="0" builtinId="0"/>
    <cellStyle name="Normal 5 4 7 2" xfId="4" xr:uid="{F324E621-2A29-421A-AD70-5D3FF2057AD0}"/>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0</xdr:row>
      <xdr:rowOff>85725</xdr:rowOff>
    </xdr:from>
    <xdr:to>
      <xdr:col>3</xdr:col>
      <xdr:colOff>9525</xdr:colOff>
      <xdr:row>4</xdr:row>
      <xdr:rowOff>85725</xdr:rowOff>
    </xdr:to>
    <xdr:pic>
      <xdr:nvPicPr>
        <xdr:cNvPr id="2" name="Imagem 2">
          <a:extLst>
            <a:ext uri="{FF2B5EF4-FFF2-40B4-BE49-F238E27FC236}">
              <a16:creationId xmlns:a16="http://schemas.microsoft.com/office/drawing/2014/main" id="{FD72647C-A28E-4919-8AB2-1D196E90E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85725"/>
          <a:ext cx="9429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142875</xdr:colOff>
      <xdr:row>88</xdr:row>
      <xdr:rowOff>95250</xdr:rowOff>
    </xdr:from>
    <xdr:to>
      <xdr:col>3</xdr:col>
      <xdr:colOff>57150</xdr:colOff>
      <xdr:row>92</xdr:row>
      <xdr:rowOff>152400</xdr:rowOff>
    </xdr:to>
    <xdr:pic>
      <xdr:nvPicPr>
        <xdr:cNvPr id="3" name="Imagem 2">
          <a:extLst>
            <a:ext uri="{FF2B5EF4-FFF2-40B4-BE49-F238E27FC236}">
              <a16:creationId xmlns:a16="http://schemas.microsoft.com/office/drawing/2014/main" id="{C1737CD1-442F-4905-855A-F82ACDF2B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20154900"/>
          <a:ext cx="9239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187</xdr:row>
      <xdr:rowOff>76200</xdr:rowOff>
    </xdr:from>
    <xdr:to>
      <xdr:col>3</xdr:col>
      <xdr:colOff>57150</xdr:colOff>
      <xdr:row>191</xdr:row>
      <xdr:rowOff>76200</xdr:rowOff>
    </xdr:to>
    <xdr:pic>
      <xdr:nvPicPr>
        <xdr:cNvPr id="4" name="Imagem 2">
          <a:extLst>
            <a:ext uri="{FF2B5EF4-FFF2-40B4-BE49-F238E27FC236}">
              <a16:creationId xmlns:a16="http://schemas.microsoft.com/office/drawing/2014/main" id="{9B30352F-10FD-4123-AFE6-D5B3A161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2967275"/>
          <a:ext cx="9429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SP.%20DA%20MULHER%20DO%20RECIFE%20ABR.2020%20(PREST.%20DE%20CONTAS)/13%20PCF/C&#243;pia%20de%2013%202%20PCF%20Abril%20em%20Excel%20ANOMIZAD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SALDO DE ESTOQUE"/>
      <sheetName val="MEM.CÁLC.FP."/>
      <sheetName val="Turnover"/>
      <sheetName val="TCE - ANEXO II - Preencher"/>
      <sheetName val="TCE - ANEXO II - Enviar"/>
      <sheetName val="TCE - ANEXO III - Preencher"/>
      <sheetName val="TCE - ANEXO III - Enviar"/>
      <sheetName val="RPA"/>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25">
          <cell r="C25">
            <v>3471194.07</v>
          </cell>
        </row>
        <row r="55">
          <cell r="C55">
            <v>518364.15999999997</v>
          </cell>
        </row>
        <row r="67">
          <cell r="C67">
            <v>82442.260000000009</v>
          </cell>
        </row>
      </sheetData>
      <sheetData sheetId="5">
        <row r="6">
          <cell r="D6">
            <v>136475.85999999999</v>
          </cell>
          <cell r="F6">
            <v>10918.068799999999</v>
          </cell>
          <cell r="G6">
            <v>1364.7585999999999</v>
          </cell>
        </row>
        <row r="7">
          <cell r="F7">
            <v>0</v>
          </cell>
        </row>
        <row r="9">
          <cell r="F9">
            <v>0</v>
          </cell>
        </row>
        <row r="10">
          <cell r="F10">
            <v>0</v>
          </cell>
        </row>
        <row r="12">
          <cell r="D12">
            <v>63925.36</v>
          </cell>
          <cell r="F12">
            <v>5625.36</v>
          </cell>
          <cell r="G12">
            <v>733.12</v>
          </cell>
          <cell r="H12">
            <v>258.14</v>
          </cell>
        </row>
        <row r="13">
          <cell r="D13">
            <v>271.41000000000003</v>
          </cell>
        </row>
        <row r="14">
          <cell r="F14">
            <v>0</v>
          </cell>
          <cell r="H14">
            <v>0</v>
          </cell>
        </row>
        <row r="15">
          <cell r="D15">
            <v>0</v>
          </cell>
        </row>
        <row r="117">
          <cell r="D117">
            <v>413188.22</v>
          </cell>
        </row>
        <row r="118">
          <cell r="D118">
            <v>51686.879999999997</v>
          </cell>
        </row>
        <row r="121">
          <cell r="C121">
            <v>74353.81</v>
          </cell>
        </row>
      </sheetData>
      <sheetData sheetId="6">
        <row r="16">
          <cell r="C16">
            <v>18.577586206896552</v>
          </cell>
        </row>
      </sheetData>
      <sheetData sheetId="7">
        <row r="1">
          <cell r="X1">
            <v>2761895.5200000005</v>
          </cell>
        </row>
        <row r="2">
          <cell r="X2">
            <v>1560842.6899999988</v>
          </cell>
        </row>
        <row r="3">
          <cell r="X3">
            <v>828606.24999999988</v>
          </cell>
        </row>
        <row r="4">
          <cell r="X4">
            <v>0</v>
          </cell>
        </row>
      </sheetData>
      <sheetData sheetId="8"/>
      <sheetData sheetId="9"/>
      <sheetData sheetId="10"/>
      <sheetData sheetId="11">
        <row r="2">
          <cell r="K2">
            <v>78461.539999999994</v>
          </cell>
        </row>
        <row r="3">
          <cell r="K3">
            <v>50015.779999999977</v>
          </cell>
        </row>
        <row r="4">
          <cell r="K4">
            <v>11721.099999999999</v>
          </cell>
        </row>
        <row r="5">
          <cell r="K5">
            <v>0</v>
          </cell>
        </row>
        <row r="6">
          <cell r="K6">
            <v>0</v>
          </cell>
        </row>
        <row r="7">
          <cell r="K7">
            <v>61068.640000000007</v>
          </cell>
        </row>
        <row r="8">
          <cell r="K8">
            <v>0</v>
          </cell>
        </row>
      </sheetData>
      <sheetData sheetId="12">
        <row r="1">
          <cell r="N1" t="str">
            <v>TOTAL</v>
          </cell>
        </row>
        <row r="2">
          <cell r="N2">
            <v>4886548.7899999991</v>
          </cell>
        </row>
        <row r="9">
          <cell r="D9" t="str">
            <v>ITEM PCF</v>
          </cell>
          <cell r="N9" t="str">
            <v>Valor</v>
          </cell>
        </row>
        <row r="10">
          <cell r="D10" t="str">
            <v>(3) Acessar Lista Suspensa</v>
          </cell>
          <cell r="N10" t="str">
            <v>(13) - Formato: xxxxx,xx</v>
          </cell>
        </row>
        <row r="11">
          <cell r="D11" t="str">
            <v xml:space="preserve"> 1.4. Benefícios</v>
          </cell>
          <cell r="N11">
            <v>85823.71</v>
          </cell>
        </row>
        <row r="12">
          <cell r="D12" t="str">
            <v xml:space="preserve"> 1.4. Benefícios</v>
          </cell>
          <cell r="N12">
            <v>1320.86</v>
          </cell>
        </row>
        <row r="13">
          <cell r="D13" t="str">
            <v xml:space="preserve"> 1.4. Benefícios</v>
          </cell>
          <cell r="N13">
            <v>909.33</v>
          </cell>
        </row>
        <row r="14">
          <cell r="D14" t="str">
            <v xml:space="preserve"> 1.4. Benefícios</v>
          </cell>
          <cell r="N14">
            <v>665.13</v>
          </cell>
        </row>
        <row r="15">
          <cell r="D15" t="str">
            <v xml:space="preserve"> 1.4. Benefícios</v>
          </cell>
          <cell r="N15">
            <v>4022.25</v>
          </cell>
        </row>
        <row r="16">
          <cell r="D16" t="str">
            <v xml:space="preserve"> 1.4. Benefícios</v>
          </cell>
          <cell r="N16">
            <v>285.10000000000002</v>
          </cell>
        </row>
        <row r="17">
          <cell r="D17" t="str">
            <v xml:space="preserve"> 1.4. Benefícios</v>
          </cell>
          <cell r="N17">
            <v>4348.92</v>
          </cell>
        </row>
        <row r="18">
          <cell r="D18" t="str">
            <v xml:space="preserve"> 1.4. Benefícios</v>
          </cell>
          <cell r="N18">
            <v>143.65</v>
          </cell>
        </row>
        <row r="19">
          <cell r="D19" t="str">
            <v xml:space="preserve"> 1.4. Benefícios</v>
          </cell>
          <cell r="N19">
            <v>1867.75</v>
          </cell>
        </row>
        <row r="20">
          <cell r="D20" t="str">
            <v xml:space="preserve"> 1.4. Benefícios</v>
          </cell>
          <cell r="N20">
            <v>2844</v>
          </cell>
        </row>
        <row r="21">
          <cell r="D21" t="str">
            <v xml:space="preserve"> 1.4. Benefícios</v>
          </cell>
          <cell r="N21">
            <v>3015.08</v>
          </cell>
        </row>
        <row r="22">
          <cell r="D22" t="str">
            <v xml:space="preserve"> 2.1. Materiais Descartáveis/Materiais de Penso </v>
          </cell>
          <cell r="N22">
            <v>2554.8000000000002</v>
          </cell>
        </row>
        <row r="23">
          <cell r="D23" t="str">
            <v xml:space="preserve"> 2.1. Materiais Descartáveis/Materiais de Penso </v>
          </cell>
          <cell r="N23">
            <v>16000</v>
          </cell>
        </row>
        <row r="24">
          <cell r="D24" t="str">
            <v xml:space="preserve"> 2.1. Materiais Descartáveis/Materiais de Penso </v>
          </cell>
          <cell r="N24">
            <v>384</v>
          </cell>
        </row>
        <row r="25">
          <cell r="D25" t="str">
            <v xml:space="preserve"> 2.1. Materiais Descartáveis/Materiais de Penso </v>
          </cell>
          <cell r="N25">
            <v>1431</v>
          </cell>
        </row>
        <row r="26">
          <cell r="D26" t="str">
            <v xml:space="preserve"> 2.1. Materiais Descartáveis/Materiais de Penso </v>
          </cell>
          <cell r="N26">
            <v>2862</v>
          </cell>
        </row>
        <row r="27">
          <cell r="D27" t="str">
            <v xml:space="preserve"> 2.1. Materiais Descartáveis/Materiais de Penso </v>
          </cell>
          <cell r="N27">
            <v>670</v>
          </cell>
        </row>
        <row r="28">
          <cell r="D28" t="str">
            <v xml:space="preserve"> 2.1. Materiais Descartáveis/Materiais de Penso </v>
          </cell>
          <cell r="N28">
            <v>38000</v>
          </cell>
        </row>
        <row r="29">
          <cell r="D29" t="str">
            <v xml:space="preserve"> 2.1. Materiais Descartáveis/Materiais de Penso </v>
          </cell>
          <cell r="N29">
            <v>662</v>
          </cell>
        </row>
        <row r="30">
          <cell r="D30" t="str">
            <v xml:space="preserve"> 2.1. Materiais Descartáveis/Materiais de Penso </v>
          </cell>
          <cell r="N30">
            <v>300</v>
          </cell>
        </row>
        <row r="31">
          <cell r="D31" t="str">
            <v xml:space="preserve"> 2.1. Materiais Descartáveis/Materiais de Penso </v>
          </cell>
          <cell r="N31">
            <v>15738</v>
          </cell>
        </row>
        <row r="32">
          <cell r="D32" t="str">
            <v xml:space="preserve"> 2.1. Materiais Descartáveis/Materiais de Penso </v>
          </cell>
          <cell r="N32">
            <v>2100</v>
          </cell>
        </row>
        <row r="33">
          <cell r="D33" t="str">
            <v xml:space="preserve"> 2.1. Materiais Descartáveis/Materiais de Penso </v>
          </cell>
          <cell r="N33">
            <v>10400</v>
          </cell>
        </row>
        <row r="34">
          <cell r="D34" t="str">
            <v xml:space="preserve"> 2.1. Materiais Descartáveis/Materiais de Penso </v>
          </cell>
          <cell r="N34">
            <v>9170</v>
          </cell>
        </row>
        <row r="35">
          <cell r="D35" t="str">
            <v xml:space="preserve"> 2.1. Materiais Descartáveis/Materiais de Penso </v>
          </cell>
          <cell r="N35">
            <v>2267.1999999999998</v>
          </cell>
        </row>
        <row r="36">
          <cell r="D36" t="str">
            <v xml:space="preserve"> 2.1. Materiais Descartáveis/Materiais de Penso </v>
          </cell>
          <cell r="N36">
            <v>3080</v>
          </cell>
        </row>
        <row r="37">
          <cell r="D37" t="str">
            <v xml:space="preserve"> 2.1. Materiais Descartáveis/Materiais de Penso </v>
          </cell>
          <cell r="N37">
            <v>14680</v>
          </cell>
        </row>
        <row r="38">
          <cell r="D38" t="str">
            <v xml:space="preserve"> 2.1. Materiais Descartáveis/Materiais de Penso </v>
          </cell>
          <cell r="N38">
            <v>8900</v>
          </cell>
        </row>
        <row r="39">
          <cell r="D39" t="str">
            <v xml:space="preserve"> 2.1. Materiais Descartáveis/Materiais de Penso </v>
          </cell>
          <cell r="N39">
            <v>22790</v>
          </cell>
        </row>
        <row r="40">
          <cell r="D40" t="str">
            <v xml:space="preserve"> 2.1. Materiais Descartáveis/Materiais de Penso </v>
          </cell>
          <cell r="N40">
            <v>7700</v>
          </cell>
        </row>
        <row r="41">
          <cell r="D41" t="str">
            <v xml:space="preserve"> 2.1. Materiais Descartáveis/Materiais de Penso </v>
          </cell>
          <cell r="N41">
            <v>27500</v>
          </cell>
        </row>
        <row r="42">
          <cell r="D42" t="str">
            <v xml:space="preserve"> 2.1. Materiais Descartáveis/Materiais de Penso </v>
          </cell>
          <cell r="N42">
            <v>11000</v>
          </cell>
        </row>
        <row r="43">
          <cell r="D43" t="str">
            <v xml:space="preserve"> 2.1. Materiais Descartáveis/Materiais de Penso </v>
          </cell>
          <cell r="N43">
            <v>20140</v>
          </cell>
        </row>
        <row r="44">
          <cell r="D44" t="str">
            <v xml:space="preserve"> 2.1. Materiais Descartáveis/Materiais de Penso </v>
          </cell>
          <cell r="N44">
            <v>153</v>
          </cell>
        </row>
        <row r="45">
          <cell r="D45" t="str">
            <v xml:space="preserve"> 2.1. Materiais Descartáveis/Materiais de Penso </v>
          </cell>
          <cell r="N45">
            <v>19590</v>
          </cell>
        </row>
        <row r="46">
          <cell r="D46" t="str">
            <v xml:space="preserve"> 2.1. Materiais Descartáveis/Materiais de Penso </v>
          </cell>
          <cell r="N46">
            <v>700</v>
          </cell>
        </row>
        <row r="47">
          <cell r="D47" t="str">
            <v xml:space="preserve"> 2.1. Materiais Descartáveis/Materiais de Penso </v>
          </cell>
          <cell r="N47">
            <v>7000</v>
          </cell>
        </row>
        <row r="48">
          <cell r="D48" t="str">
            <v xml:space="preserve"> 2.1. Materiais Descartáveis/Materiais de Penso </v>
          </cell>
          <cell r="N48">
            <v>20334.75</v>
          </cell>
        </row>
        <row r="49">
          <cell r="D49" t="str">
            <v xml:space="preserve"> 2.1. Materiais Descartáveis/Materiais de Penso </v>
          </cell>
          <cell r="N49">
            <v>32354.7</v>
          </cell>
        </row>
        <row r="50">
          <cell r="D50" t="str">
            <v xml:space="preserve"> 2.1. Materiais Descartáveis/Materiais de Penso </v>
          </cell>
          <cell r="N50">
            <v>1192.6099999999999</v>
          </cell>
        </row>
        <row r="51">
          <cell r="D51" t="str">
            <v xml:space="preserve"> 2.1. Materiais Descartáveis/Materiais de Penso </v>
          </cell>
          <cell r="N51">
            <v>3543.6</v>
          </cell>
        </row>
        <row r="52">
          <cell r="D52" t="str">
            <v xml:space="preserve"> 2.1. Materiais Descartáveis/Materiais de Penso </v>
          </cell>
          <cell r="N52">
            <v>1260</v>
          </cell>
        </row>
        <row r="53">
          <cell r="D53" t="str">
            <v xml:space="preserve"> 2.1. Materiais Descartáveis/Materiais de Penso </v>
          </cell>
          <cell r="N53">
            <v>4317.18</v>
          </cell>
        </row>
        <row r="54">
          <cell r="D54" t="str">
            <v xml:space="preserve"> 2.1. Materiais Descartáveis/Materiais de Penso </v>
          </cell>
          <cell r="N54">
            <v>8358.4</v>
          </cell>
        </row>
        <row r="55">
          <cell r="D55" t="str">
            <v xml:space="preserve"> 2.1. Materiais Descartáveis/Materiais de Penso </v>
          </cell>
          <cell r="N55">
            <v>310.73</v>
          </cell>
        </row>
        <row r="56">
          <cell r="D56" t="str">
            <v xml:space="preserve"> 2.1. Materiais Descartáveis/Materiais de Penso </v>
          </cell>
          <cell r="N56">
            <v>2445</v>
          </cell>
        </row>
        <row r="57">
          <cell r="D57" t="str">
            <v xml:space="preserve"> 2.1. Materiais Descartáveis/Materiais de Penso </v>
          </cell>
          <cell r="N57">
            <v>1020</v>
          </cell>
        </row>
        <row r="58">
          <cell r="D58" t="str">
            <v xml:space="preserve"> 2.1. Materiais Descartáveis/Materiais de Penso </v>
          </cell>
          <cell r="N58">
            <v>2488</v>
          </cell>
        </row>
        <row r="59">
          <cell r="D59" t="str">
            <v xml:space="preserve"> 2.1. Materiais Descartáveis/Materiais de Penso </v>
          </cell>
          <cell r="N59">
            <v>1646.7</v>
          </cell>
        </row>
        <row r="60">
          <cell r="D60" t="str">
            <v xml:space="preserve"> 2.1. Materiais Descartáveis/Materiais de Penso </v>
          </cell>
          <cell r="N60">
            <v>744.66</v>
          </cell>
        </row>
        <row r="61">
          <cell r="D61" t="str">
            <v xml:space="preserve"> 2.1. Materiais Descartáveis/Materiais de Penso </v>
          </cell>
          <cell r="N61">
            <v>3242.2</v>
          </cell>
        </row>
        <row r="62">
          <cell r="D62" t="str">
            <v xml:space="preserve"> 2.1. Materiais Descartáveis/Materiais de Penso </v>
          </cell>
          <cell r="N62">
            <v>22000</v>
          </cell>
        </row>
        <row r="63">
          <cell r="D63" t="str">
            <v xml:space="preserve"> 2.1. Materiais Descartáveis/Materiais de Penso </v>
          </cell>
          <cell r="N63">
            <v>48000</v>
          </cell>
        </row>
        <row r="64">
          <cell r="D64" t="str">
            <v xml:space="preserve"> 2.1. Materiais Descartáveis/Materiais de Penso </v>
          </cell>
          <cell r="N64">
            <v>15000</v>
          </cell>
        </row>
        <row r="65">
          <cell r="D65" t="str">
            <v xml:space="preserve"> 2.1. Materiais Descartáveis/Materiais de Penso </v>
          </cell>
          <cell r="N65">
            <v>7500</v>
          </cell>
        </row>
        <row r="66">
          <cell r="D66" t="str">
            <v xml:space="preserve"> 2.1. Materiais Descartáveis/Materiais de Penso </v>
          </cell>
          <cell r="N66">
            <v>1813</v>
          </cell>
        </row>
        <row r="67">
          <cell r="D67" t="str">
            <v xml:space="preserve"> 2.1. Materiais Descartáveis/Materiais de Penso </v>
          </cell>
          <cell r="N67">
            <v>2240</v>
          </cell>
        </row>
        <row r="68">
          <cell r="D68" t="str">
            <v xml:space="preserve"> 2.1. Materiais Descartáveis/Materiais de Penso </v>
          </cell>
          <cell r="N68">
            <v>520.36</v>
          </cell>
        </row>
        <row r="69">
          <cell r="D69" t="str">
            <v xml:space="preserve"> 2.1. Materiais Descartáveis/Materiais de Penso </v>
          </cell>
          <cell r="N69">
            <v>924</v>
          </cell>
        </row>
        <row r="70">
          <cell r="D70" t="str">
            <v xml:space="preserve"> 2.1. Materiais Descartáveis/Materiais de Penso </v>
          </cell>
          <cell r="N70">
            <v>1910.53</v>
          </cell>
        </row>
        <row r="71">
          <cell r="D71" t="str">
            <v xml:space="preserve"> 2.1. Materiais Descartáveis/Materiais de Penso </v>
          </cell>
          <cell r="N71">
            <v>1780</v>
          </cell>
        </row>
        <row r="72">
          <cell r="D72" t="str">
            <v xml:space="preserve"> 2.1. Materiais Descartáveis/Materiais de Penso </v>
          </cell>
          <cell r="N72">
            <v>2250</v>
          </cell>
        </row>
        <row r="73">
          <cell r="D73" t="str">
            <v xml:space="preserve"> 2.1. Materiais Descartáveis/Materiais de Penso </v>
          </cell>
          <cell r="N73">
            <v>40</v>
          </cell>
        </row>
        <row r="74">
          <cell r="D74" t="str">
            <v xml:space="preserve"> 2.1. Materiais Descartáveis/Materiais de Penso </v>
          </cell>
          <cell r="N74">
            <v>2200</v>
          </cell>
        </row>
        <row r="75">
          <cell r="D75" t="str">
            <v xml:space="preserve"> 2.1. Materiais Descartáveis/Materiais de Penso </v>
          </cell>
          <cell r="N75">
            <v>9400</v>
          </cell>
        </row>
        <row r="76">
          <cell r="D76" t="str">
            <v xml:space="preserve"> 2.1. Materiais Descartáveis/Materiais de Penso </v>
          </cell>
          <cell r="N76">
            <v>30000</v>
          </cell>
        </row>
        <row r="77">
          <cell r="D77" t="str">
            <v xml:space="preserve"> 2.1. Materiais Descartáveis/Materiais de Penso </v>
          </cell>
          <cell r="N77">
            <v>84000</v>
          </cell>
        </row>
        <row r="78">
          <cell r="D78" t="str">
            <v xml:space="preserve"> 2.1. Materiais Descartáveis/Materiais de Penso </v>
          </cell>
          <cell r="N78">
            <v>50000</v>
          </cell>
        </row>
        <row r="79">
          <cell r="D79" t="str">
            <v xml:space="preserve"> 2.1. Materiais Descartáveis/Materiais de Penso </v>
          </cell>
          <cell r="N79">
            <v>2180</v>
          </cell>
        </row>
        <row r="80">
          <cell r="D80" t="str">
            <v xml:space="preserve"> 2.1. Materiais Descartáveis/Materiais de Penso </v>
          </cell>
          <cell r="N80">
            <v>15100</v>
          </cell>
        </row>
        <row r="81">
          <cell r="D81" t="str">
            <v xml:space="preserve"> 2.1. Materiais Descartáveis/Materiais de Penso </v>
          </cell>
          <cell r="N81">
            <v>3300</v>
          </cell>
        </row>
        <row r="82">
          <cell r="D82" t="str">
            <v xml:space="preserve"> 2.1. Materiais Descartáveis/Materiais de Penso </v>
          </cell>
          <cell r="N82">
            <v>14750</v>
          </cell>
        </row>
        <row r="83">
          <cell r="D83" t="str">
            <v xml:space="preserve"> 2.1. Materiais Descartáveis/Materiais de Penso </v>
          </cell>
          <cell r="N83">
            <v>320</v>
          </cell>
        </row>
        <row r="84">
          <cell r="D84" t="str">
            <v xml:space="preserve"> 2.1. Materiais Descartáveis/Materiais de Penso </v>
          </cell>
          <cell r="N84">
            <v>9405</v>
          </cell>
        </row>
        <row r="85">
          <cell r="D85" t="str">
            <v xml:space="preserve"> 2.1. Materiais Descartáveis/Materiais de Penso </v>
          </cell>
          <cell r="N85">
            <v>18572.5</v>
          </cell>
        </row>
        <row r="86">
          <cell r="D86" t="str">
            <v xml:space="preserve"> 2.1. Materiais Descartáveis/Materiais de Penso </v>
          </cell>
          <cell r="N86">
            <v>11810.4</v>
          </cell>
        </row>
        <row r="87">
          <cell r="D87" t="str">
            <v xml:space="preserve"> 2.1. Materiais Descartáveis/Materiais de Penso </v>
          </cell>
          <cell r="N87">
            <v>12836.5</v>
          </cell>
        </row>
        <row r="88">
          <cell r="D88" t="str">
            <v xml:space="preserve"> 2.1. Materiais Descartáveis/Materiais de Penso </v>
          </cell>
          <cell r="N88">
            <v>14750</v>
          </cell>
        </row>
        <row r="89">
          <cell r="D89" t="str">
            <v xml:space="preserve"> 2.1. Materiais Descartáveis/Materiais de Penso </v>
          </cell>
          <cell r="N89">
            <v>590</v>
          </cell>
        </row>
        <row r="90">
          <cell r="D90" t="str">
            <v xml:space="preserve"> 2.1. Materiais Descartáveis/Materiais de Penso </v>
          </cell>
          <cell r="N90">
            <v>9120</v>
          </cell>
        </row>
        <row r="91">
          <cell r="D91" t="str">
            <v xml:space="preserve"> 2.1. Materiais Descartáveis/Materiais de Penso </v>
          </cell>
          <cell r="N91">
            <v>134500</v>
          </cell>
        </row>
        <row r="92">
          <cell r="D92" t="str">
            <v xml:space="preserve"> 2.1. Materiais Descartáveis/Materiais de Penso </v>
          </cell>
          <cell r="N92">
            <v>67850</v>
          </cell>
        </row>
        <row r="93">
          <cell r="D93" t="str">
            <v xml:space="preserve"> 2.1. Materiais Descartáveis/Materiais de Penso </v>
          </cell>
          <cell r="N93">
            <v>16103.9</v>
          </cell>
        </row>
        <row r="94">
          <cell r="D94" t="str">
            <v xml:space="preserve"> 2.1. Materiais Descartáveis/Materiais de Penso </v>
          </cell>
          <cell r="N94">
            <v>1140</v>
          </cell>
        </row>
        <row r="95">
          <cell r="D95" t="str">
            <v xml:space="preserve"> 2.1. Materiais Descartáveis/Materiais de Penso </v>
          </cell>
          <cell r="N95">
            <v>6678.5</v>
          </cell>
        </row>
        <row r="96">
          <cell r="D96" t="str">
            <v xml:space="preserve"> 2.1. Materiais Descartáveis/Materiais de Penso </v>
          </cell>
          <cell r="N96">
            <v>4882.24</v>
          </cell>
        </row>
        <row r="97">
          <cell r="D97" t="str">
            <v xml:space="preserve"> 2.1. Materiais Descartáveis/Materiais de Penso </v>
          </cell>
          <cell r="N97">
            <v>180</v>
          </cell>
        </row>
        <row r="98">
          <cell r="D98" t="str">
            <v xml:space="preserve"> 2.1. Materiais Descartáveis/Materiais de Penso </v>
          </cell>
          <cell r="N98">
            <v>6000</v>
          </cell>
        </row>
        <row r="99">
          <cell r="D99" t="str">
            <v xml:space="preserve"> 2.1. Materiais Descartáveis/Materiais de Penso </v>
          </cell>
          <cell r="N99">
            <v>166.65</v>
          </cell>
          <cell r="Q99">
            <v>15202.4</v>
          </cell>
        </row>
        <row r="100">
          <cell r="D100" t="str">
            <v xml:space="preserve"> 2.1. Materiais Descartáveis/Materiais de Penso </v>
          </cell>
          <cell r="N100">
            <v>354</v>
          </cell>
        </row>
        <row r="101">
          <cell r="D101" t="str">
            <v xml:space="preserve"> 2.1. Materiais Descartáveis/Materiais de Penso </v>
          </cell>
          <cell r="N101">
            <v>2652</v>
          </cell>
        </row>
        <row r="102">
          <cell r="D102" t="str">
            <v xml:space="preserve"> 2.1. Materiais Descartáveis/Materiais de Penso </v>
          </cell>
          <cell r="N102">
            <v>3450</v>
          </cell>
        </row>
        <row r="103">
          <cell r="D103" t="str">
            <v xml:space="preserve"> 2.1. Materiais Descartáveis/Materiais de Penso </v>
          </cell>
          <cell r="N103">
            <v>18200</v>
          </cell>
        </row>
        <row r="104">
          <cell r="D104" t="str">
            <v xml:space="preserve"> 2.1. Materiais Descartáveis/Materiais de Penso </v>
          </cell>
          <cell r="N104">
            <v>3474.5</v>
          </cell>
        </row>
        <row r="105">
          <cell r="D105" t="str">
            <v xml:space="preserve"> 2.1. Materiais Descartáveis/Materiais de Penso </v>
          </cell>
          <cell r="N105">
            <v>2680</v>
          </cell>
        </row>
        <row r="106">
          <cell r="D106" t="str">
            <v xml:space="preserve"> 2.1. Materiais Descartáveis/Materiais de Penso </v>
          </cell>
          <cell r="N106">
            <v>13500</v>
          </cell>
        </row>
        <row r="107">
          <cell r="D107" t="str">
            <v xml:space="preserve"> 2.1. Materiais Descartáveis/Materiais de Penso </v>
          </cell>
          <cell r="N107">
            <v>19869.98</v>
          </cell>
        </row>
        <row r="108">
          <cell r="D108" t="str">
            <v xml:space="preserve"> 2.1. Materiais Descartáveis/Materiais de Penso </v>
          </cell>
          <cell r="N108">
            <v>4485</v>
          </cell>
        </row>
        <row r="109">
          <cell r="D109" t="str">
            <v xml:space="preserve"> 2.1. Materiais Descartáveis/Materiais de Penso </v>
          </cell>
          <cell r="N109">
            <v>15542.54</v>
          </cell>
        </row>
        <row r="110">
          <cell r="D110" t="str">
            <v xml:space="preserve"> 2.1. Materiais Descartáveis/Materiais de Penso </v>
          </cell>
          <cell r="N110">
            <v>396.29</v>
          </cell>
        </row>
        <row r="111">
          <cell r="D111" t="str">
            <v xml:space="preserve"> 2.1. Materiais Descartáveis/Materiais de Penso </v>
          </cell>
          <cell r="N111">
            <v>2147.7199999999998</v>
          </cell>
        </row>
        <row r="112">
          <cell r="D112" t="str">
            <v xml:space="preserve"> 2.1. Materiais Descartáveis/Materiais de Penso </v>
          </cell>
          <cell r="N112">
            <v>11052.2</v>
          </cell>
        </row>
        <row r="113">
          <cell r="D113" t="str">
            <v xml:space="preserve"> 2.1. Materiais Descartáveis/Materiais de Penso </v>
          </cell>
          <cell r="N113">
            <v>36483.67</v>
          </cell>
        </row>
        <row r="114">
          <cell r="D114" t="str">
            <v xml:space="preserve"> 2.1. Materiais Descartáveis/Materiais de Penso </v>
          </cell>
          <cell r="N114">
            <v>3226.98</v>
          </cell>
        </row>
        <row r="115">
          <cell r="D115" t="str">
            <v xml:space="preserve"> 2.1. Materiais Descartáveis/Materiais de Penso </v>
          </cell>
          <cell r="N115">
            <v>2250</v>
          </cell>
        </row>
        <row r="116">
          <cell r="D116" t="str">
            <v xml:space="preserve"> 2.1. Materiais Descartáveis/Materiais de Penso </v>
          </cell>
          <cell r="N116">
            <v>46350</v>
          </cell>
        </row>
        <row r="117">
          <cell r="D117" t="str">
            <v xml:space="preserve"> 2.1. Materiais Descartáveis/Materiais de Penso </v>
          </cell>
          <cell r="N117">
            <v>1400</v>
          </cell>
        </row>
        <row r="118">
          <cell r="D118" t="str">
            <v xml:space="preserve"> 2.1. Materiais Descartáveis/Materiais de Penso </v>
          </cell>
          <cell r="N118">
            <v>3450.4</v>
          </cell>
        </row>
        <row r="119">
          <cell r="D119" t="str">
            <v xml:space="preserve"> 2.1. Materiais Descartáveis/Materiais de Penso </v>
          </cell>
          <cell r="N119">
            <v>1742.4</v>
          </cell>
        </row>
        <row r="120">
          <cell r="D120" t="str">
            <v xml:space="preserve"> 2.1. Materiais Descartáveis/Materiais de Penso </v>
          </cell>
          <cell r="N120">
            <v>1995</v>
          </cell>
        </row>
        <row r="121">
          <cell r="D121" t="str">
            <v xml:space="preserve"> 2.1. Materiais Descartáveis/Materiais de Penso </v>
          </cell>
          <cell r="N121">
            <v>1595</v>
          </cell>
        </row>
        <row r="122">
          <cell r="D122" t="str">
            <v xml:space="preserve"> 2.1. Materiais Descartáveis/Materiais de Penso </v>
          </cell>
          <cell r="N122">
            <v>60957.5</v>
          </cell>
        </row>
        <row r="123">
          <cell r="D123" t="str">
            <v xml:space="preserve"> 2.1. Materiais Descartáveis/Materiais de Penso </v>
          </cell>
          <cell r="N123">
            <v>41040</v>
          </cell>
        </row>
        <row r="124">
          <cell r="D124" t="str">
            <v xml:space="preserve"> 2.1. Materiais Descartáveis/Materiais de Penso </v>
          </cell>
          <cell r="N124">
            <v>5200</v>
          </cell>
        </row>
        <row r="125">
          <cell r="D125" t="str">
            <v xml:space="preserve"> 2.1. Materiais Descartáveis/Materiais de Penso </v>
          </cell>
          <cell r="N125">
            <v>1158</v>
          </cell>
        </row>
        <row r="126">
          <cell r="D126" t="str">
            <v xml:space="preserve"> 2.1. Materiais Descartáveis/Materiais de Penso </v>
          </cell>
          <cell r="N126">
            <v>218880</v>
          </cell>
        </row>
        <row r="127">
          <cell r="D127" t="str">
            <v xml:space="preserve"> 2.2. Medicamentos </v>
          </cell>
          <cell r="N127">
            <v>10775</v>
          </cell>
        </row>
        <row r="128">
          <cell r="D128" t="str">
            <v xml:space="preserve"> 2.2. Medicamentos </v>
          </cell>
          <cell r="N128">
            <v>7600</v>
          </cell>
        </row>
        <row r="129">
          <cell r="D129" t="str">
            <v xml:space="preserve"> 2.2. Medicamentos </v>
          </cell>
          <cell r="N129">
            <v>3810</v>
          </cell>
        </row>
        <row r="130">
          <cell r="D130" t="str">
            <v xml:space="preserve"> 2.2. Medicamentos </v>
          </cell>
          <cell r="N130">
            <v>165750</v>
          </cell>
        </row>
        <row r="131">
          <cell r="D131" t="str">
            <v xml:space="preserve"> 2.2. Medicamentos </v>
          </cell>
          <cell r="N131">
            <v>19126.5</v>
          </cell>
        </row>
        <row r="132">
          <cell r="D132" t="str">
            <v xml:space="preserve"> 2.2. Medicamentos </v>
          </cell>
          <cell r="N132">
            <v>34500.199999999997</v>
          </cell>
        </row>
        <row r="133">
          <cell r="D133" t="str">
            <v xml:space="preserve"> 2.2. Medicamentos </v>
          </cell>
          <cell r="N133">
            <v>25233.52</v>
          </cell>
        </row>
        <row r="134">
          <cell r="D134" t="str">
            <v xml:space="preserve"> 2.2. Medicamentos </v>
          </cell>
          <cell r="N134">
            <v>2039.01</v>
          </cell>
        </row>
        <row r="135">
          <cell r="D135" t="str">
            <v xml:space="preserve"> 2.2. Medicamentos </v>
          </cell>
          <cell r="N135">
            <v>3222.5</v>
          </cell>
        </row>
        <row r="136">
          <cell r="D136" t="str">
            <v xml:space="preserve"> 2.2. Medicamentos </v>
          </cell>
          <cell r="N136">
            <v>6145.01</v>
          </cell>
        </row>
        <row r="137">
          <cell r="D137" t="str">
            <v xml:space="preserve"> 2.2. Medicamentos </v>
          </cell>
          <cell r="N137">
            <v>12049</v>
          </cell>
        </row>
        <row r="138">
          <cell r="D138" t="str">
            <v xml:space="preserve"> 2.2. Medicamentos </v>
          </cell>
          <cell r="N138">
            <v>12049</v>
          </cell>
        </row>
        <row r="139">
          <cell r="D139" t="str">
            <v xml:space="preserve"> 2.2. Medicamentos </v>
          </cell>
          <cell r="N139">
            <v>12049</v>
          </cell>
        </row>
        <row r="140">
          <cell r="D140" t="str">
            <v xml:space="preserve"> 2.2. Medicamentos </v>
          </cell>
          <cell r="N140">
            <v>18448.04</v>
          </cell>
        </row>
        <row r="141">
          <cell r="D141" t="str">
            <v xml:space="preserve"> 2.2. Medicamentos </v>
          </cell>
          <cell r="N141">
            <v>498.1</v>
          </cell>
        </row>
        <row r="142">
          <cell r="D142" t="str">
            <v xml:space="preserve"> 2.2. Medicamentos </v>
          </cell>
          <cell r="N142">
            <v>3228.5</v>
          </cell>
        </row>
        <row r="143">
          <cell r="D143" t="str">
            <v xml:space="preserve"> 2.2. Medicamentos </v>
          </cell>
          <cell r="N143">
            <v>34083</v>
          </cell>
        </row>
        <row r="144">
          <cell r="D144" t="str">
            <v xml:space="preserve"> 2.2. Medicamentos </v>
          </cell>
          <cell r="N144">
            <v>15273</v>
          </cell>
        </row>
        <row r="145">
          <cell r="D145" t="str">
            <v xml:space="preserve"> 2.2. Medicamentos </v>
          </cell>
          <cell r="N145">
            <v>2772</v>
          </cell>
        </row>
        <row r="146">
          <cell r="D146" t="str">
            <v xml:space="preserve"> 2.2. Medicamentos </v>
          </cell>
          <cell r="N146">
            <v>3123.4</v>
          </cell>
        </row>
        <row r="147">
          <cell r="D147" t="str">
            <v xml:space="preserve"> 2.2. Medicamentos </v>
          </cell>
          <cell r="N147">
            <v>21000</v>
          </cell>
        </row>
        <row r="148">
          <cell r="D148" t="str">
            <v xml:space="preserve"> 2.2. Medicamentos </v>
          </cell>
          <cell r="N148">
            <v>31320</v>
          </cell>
        </row>
        <row r="149">
          <cell r="D149" t="str">
            <v xml:space="preserve"> 2.2. Medicamentos </v>
          </cell>
          <cell r="N149">
            <v>41760</v>
          </cell>
        </row>
        <row r="150">
          <cell r="D150" t="str">
            <v xml:space="preserve"> 2.2. Medicamentos </v>
          </cell>
          <cell r="N150">
            <v>5040</v>
          </cell>
        </row>
        <row r="151">
          <cell r="D151" t="str">
            <v xml:space="preserve"> 2.2. Medicamentos </v>
          </cell>
          <cell r="N151">
            <v>3273</v>
          </cell>
        </row>
        <row r="152">
          <cell r="D152" t="str">
            <v xml:space="preserve"> 2.2. Medicamentos </v>
          </cell>
          <cell r="N152">
            <v>1226.4000000000001</v>
          </cell>
        </row>
        <row r="153">
          <cell r="D153" t="str">
            <v xml:space="preserve"> 2.2. Medicamentos </v>
          </cell>
          <cell r="N153">
            <v>1308</v>
          </cell>
        </row>
        <row r="154">
          <cell r="D154" t="str">
            <v xml:space="preserve"> 2.2. Medicamentos </v>
          </cell>
          <cell r="N154">
            <v>2196</v>
          </cell>
        </row>
        <row r="155">
          <cell r="D155" t="str">
            <v xml:space="preserve"> 2.2. Medicamentos </v>
          </cell>
          <cell r="N155">
            <v>120</v>
          </cell>
        </row>
        <row r="156">
          <cell r="D156" t="str">
            <v xml:space="preserve"> 2.2. Medicamentos </v>
          </cell>
          <cell r="N156">
            <v>3404</v>
          </cell>
        </row>
        <row r="157">
          <cell r="D157" t="str">
            <v xml:space="preserve"> 2.2. Medicamentos </v>
          </cell>
          <cell r="N157">
            <v>20865</v>
          </cell>
        </row>
        <row r="158">
          <cell r="D158" t="str">
            <v xml:space="preserve"> 2.2. Medicamentos </v>
          </cell>
          <cell r="N158">
            <v>10017</v>
          </cell>
        </row>
        <row r="159">
          <cell r="D159" t="str">
            <v xml:space="preserve"> 2.2. Medicamentos </v>
          </cell>
          <cell r="N159">
            <v>6747</v>
          </cell>
        </row>
        <row r="160">
          <cell r="D160" t="str">
            <v xml:space="preserve"> 2.2. Medicamentos </v>
          </cell>
          <cell r="N160">
            <v>9988</v>
          </cell>
        </row>
        <row r="161">
          <cell r="D161" t="str">
            <v xml:space="preserve"> 2.2. Medicamentos </v>
          </cell>
          <cell r="N161">
            <v>31668</v>
          </cell>
        </row>
        <row r="162">
          <cell r="D162" t="str">
            <v xml:space="preserve"> 2.2. Medicamentos </v>
          </cell>
          <cell r="N162">
            <v>3900</v>
          </cell>
        </row>
        <row r="163">
          <cell r="D163" t="str">
            <v xml:space="preserve"> 2.2. Medicamentos </v>
          </cell>
          <cell r="N163">
            <v>610</v>
          </cell>
        </row>
        <row r="164">
          <cell r="D164" t="str">
            <v xml:space="preserve"> 2.2. Medicamentos </v>
          </cell>
          <cell r="N164">
            <v>97</v>
          </cell>
        </row>
        <row r="165">
          <cell r="D165" t="str">
            <v xml:space="preserve"> 2.2. Medicamentos </v>
          </cell>
          <cell r="N165">
            <v>5455</v>
          </cell>
        </row>
        <row r="166">
          <cell r="D166" t="str">
            <v xml:space="preserve"> 2.2. Medicamentos </v>
          </cell>
          <cell r="N166">
            <v>6730</v>
          </cell>
        </row>
        <row r="167">
          <cell r="D167" t="str">
            <v xml:space="preserve"> 2.2. Medicamentos </v>
          </cell>
          <cell r="N167">
            <v>509</v>
          </cell>
        </row>
        <row r="168">
          <cell r="D168" t="str">
            <v xml:space="preserve"> 2.2. Medicamentos </v>
          </cell>
          <cell r="N168">
            <v>30317</v>
          </cell>
        </row>
        <row r="169">
          <cell r="D169" t="str">
            <v xml:space="preserve"> 2.2. Medicamentos </v>
          </cell>
          <cell r="N169">
            <v>11065.98</v>
          </cell>
        </row>
        <row r="170">
          <cell r="D170" t="str">
            <v xml:space="preserve"> 2.2. Medicamentos </v>
          </cell>
          <cell r="N170">
            <v>2013.6</v>
          </cell>
        </row>
        <row r="171">
          <cell r="D171" t="str">
            <v xml:space="preserve"> 2.2. Medicamentos </v>
          </cell>
          <cell r="N171">
            <v>5467</v>
          </cell>
        </row>
        <row r="172">
          <cell r="D172" t="str">
            <v xml:space="preserve"> 2.2. Medicamentos </v>
          </cell>
          <cell r="N172">
            <v>29580</v>
          </cell>
        </row>
        <row r="173">
          <cell r="D173" t="str">
            <v xml:space="preserve"> 2.2. Medicamentos </v>
          </cell>
          <cell r="N173">
            <v>31320</v>
          </cell>
        </row>
        <row r="174">
          <cell r="D174" t="str">
            <v xml:space="preserve"> 2.2. Medicamentos </v>
          </cell>
          <cell r="N174">
            <v>4578</v>
          </cell>
        </row>
        <row r="175">
          <cell r="D175" t="str">
            <v xml:space="preserve"> 2.2. Medicamentos </v>
          </cell>
          <cell r="N175">
            <v>3265.6</v>
          </cell>
        </row>
        <row r="176">
          <cell r="D176" t="str">
            <v xml:space="preserve"> 2.2. Medicamentos </v>
          </cell>
          <cell r="N176">
            <v>8750</v>
          </cell>
        </row>
        <row r="177">
          <cell r="D177" t="str">
            <v xml:space="preserve"> 2.2. Medicamentos </v>
          </cell>
          <cell r="N177">
            <v>420</v>
          </cell>
        </row>
        <row r="178">
          <cell r="D178" t="str">
            <v xml:space="preserve"> 2.2. Medicamentos </v>
          </cell>
          <cell r="N178">
            <v>6400</v>
          </cell>
        </row>
        <row r="179">
          <cell r="D179" t="str">
            <v xml:space="preserve"> 2.2. Medicamentos </v>
          </cell>
          <cell r="N179">
            <v>1207.05</v>
          </cell>
        </row>
        <row r="180">
          <cell r="D180" t="str">
            <v xml:space="preserve"> 2.2. Medicamentos </v>
          </cell>
          <cell r="N180">
            <v>1281.5899999999999</v>
          </cell>
        </row>
        <row r="181">
          <cell r="D181" t="str">
            <v xml:space="preserve"> 2.2. Medicamentos </v>
          </cell>
          <cell r="N181">
            <v>10888</v>
          </cell>
        </row>
        <row r="182">
          <cell r="D182" t="str">
            <v xml:space="preserve"> 2.2. Medicamentos </v>
          </cell>
          <cell r="N182">
            <v>13945</v>
          </cell>
        </row>
        <row r="183">
          <cell r="D183" t="str">
            <v xml:space="preserve"> 2.2. Medicamentos </v>
          </cell>
          <cell r="N183">
            <v>1644</v>
          </cell>
        </row>
        <row r="184">
          <cell r="D184" t="str">
            <v xml:space="preserve"> 2.2. Medicamentos </v>
          </cell>
          <cell r="N184">
            <v>46755.72</v>
          </cell>
        </row>
        <row r="185">
          <cell r="D185" t="str">
            <v xml:space="preserve"> 2.2. Medicamentos </v>
          </cell>
          <cell r="N185">
            <v>14300.8</v>
          </cell>
        </row>
        <row r="186">
          <cell r="D186" t="str">
            <v xml:space="preserve"> 2.2. Medicamentos </v>
          </cell>
          <cell r="N186">
            <v>3450</v>
          </cell>
        </row>
        <row r="187">
          <cell r="D187" t="str">
            <v xml:space="preserve"> 2.2. Medicamentos </v>
          </cell>
          <cell r="N187">
            <v>642.6</v>
          </cell>
        </row>
        <row r="188">
          <cell r="D188" t="str">
            <v xml:space="preserve"> 2.2. Medicamentos </v>
          </cell>
          <cell r="N188">
            <v>4000</v>
          </cell>
        </row>
        <row r="189">
          <cell r="D189" t="str">
            <v xml:space="preserve"> 2.2. Medicamentos </v>
          </cell>
          <cell r="N189">
            <v>24081.5</v>
          </cell>
        </row>
        <row r="190">
          <cell r="D190" t="str">
            <v xml:space="preserve"> 2.2. Medicamentos </v>
          </cell>
          <cell r="N190">
            <v>6405</v>
          </cell>
        </row>
        <row r="191">
          <cell r="D191" t="str">
            <v xml:space="preserve"> 2.2. Medicamentos </v>
          </cell>
          <cell r="N191">
            <v>260</v>
          </cell>
        </row>
        <row r="192">
          <cell r="D192" t="str">
            <v xml:space="preserve"> 2.2. Medicamentos </v>
          </cell>
          <cell r="N192">
            <v>864.2</v>
          </cell>
        </row>
        <row r="193">
          <cell r="D193" t="str">
            <v xml:space="preserve"> 2.2. Medicamentos </v>
          </cell>
          <cell r="N193">
            <v>995</v>
          </cell>
        </row>
        <row r="194">
          <cell r="D194" t="str">
            <v xml:space="preserve"> 2.2. Medicamentos </v>
          </cell>
          <cell r="N194">
            <v>25815</v>
          </cell>
        </row>
        <row r="195">
          <cell r="D195" t="str">
            <v xml:space="preserve"> 2.2. Medicamentos </v>
          </cell>
          <cell r="N195">
            <v>17990</v>
          </cell>
        </row>
        <row r="196">
          <cell r="D196" t="str">
            <v xml:space="preserve"> 2.2. Medicamentos </v>
          </cell>
          <cell r="N196">
            <v>7800</v>
          </cell>
        </row>
        <row r="197">
          <cell r="D197" t="str">
            <v xml:space="preserve"> 2.2. Medicamentos </v>
          </cell>
          <cell r="N197">
            <v>534</v>
          </cell>
        </row>
        <row r="198">
          <cell r="D198" t="str">
            <v xml:space="preserve"> 2.2. Medicamentos </v>
          </cell>
          <cell r="N198">
            <v>11653.2</v>
          </cell>
        </row>
        <row r="199">
          <cell r="D199" t="str">
            <v xml:space="preserve"> 2.2. Medicamentos </v>
          </cell>
          <cell r="N199">
            <v>3525</v>
          </cell>
        </row>
        <row r="200">
          <cell r="D200" t="str">
            <v xml:space="preserve"> 2.2. Medicamentos </v>
          </cell>
          <cell r="N200">
            <v>3360</v>
          </cell>
        </row>
        <row r="201">
          <cell r="D201" t="str">
            <v xml:space="preserve"> 2.2. Medicamentos </v>
          </cell>
          <cell r="N201">
            <v>990.5</v>
          </cell>
        </row>
        <row r="202">
          <cell r="D202" t="str">
            <v xml:space="preserve"> 2.2. Medicamentos </v>
          </cell>
          <cell r="N202">
            <v>1267.2</v>
          </cell>
        </row>
        <row r="203">
          <cell r="D203" t="str">
            <v xml:space="preserve"> 2.2. Medicamentos </v>
          </cell>
          <cell r="N203">
            <v>1194</v>
          </cell>
        </row>
        <row r="204">
          <cell r="D204" t="str">
            <v xml:space="preserve"> 2.2. Medicamentos </v>
          </cell>
          <cell r="N204">
            <v>7770</v>
          </cell>
        </row>
        <row r="205">
          <cell r="D205" t="str">
            <v xml:space="preserve"> 2.2. Medicamentos </v>
          </cell>
          <cell r="N205">
            <v>162</v>
          </cell>
        </row>
        <row r="206">
          <cell r="D206" t="str">
            <v xml:space="preserve"> 2.2. Medicamentos </v>
          </cell>
          <cell r="N206">
            <v>1070</v>
          </cell>
        </row>
        <row r="207">
          <cell r="D207" t="str">
            <v xml:space="preserve"> 2.2. Medicamentos </v>
          </cell>
          <cell r="N207">
            <v>1203</v>
          </cell>
        </row>
        <row r="208">
          <cell r="D208" t="str">
            <v xml:space="preserve"> 2.2. Medicamentos </v>
          </cell>
          <cell r="N208">
            <v>7269.08</v>
          </cell>
        </row>
        <row r="209">
          <cell r="D209" t="str">
            <v xml:space="preserve"> 2.2. Medicamentos </v>
          </cell>
          <cell r="N209">
            <v>3916</v>
          </cell>
        </row>
        <row r="210">
          <cell r="D210" t="str">
            <v xml:space="preserve"> 2.2. Medicamentos </v>
          </cell>
          <cell r="N210">
            <v>4275</v>
          </cell>
        </row>
        <row r="211">
          <cell r="D211" t="str">
            <v xml:space="preserve"> 2.2. Medicamentos </v>
          </cell>
          <cell r="N211">
            <v>12725</v>
          </cell>
        </row>
        <row r="212">
          <cell r="D212" t="str">
            <v xml:space="preserve"> 2.2. Medicamentos </v>
          </cell>
          <cell r="N212">
            <v>855</v>
          </cell>
        </row>
        <row r="213">
          <cell r="D213" t="str">
            <v xml:space="preserve"> 2.2. Medicamentos </v>
          </cell>
          <cell r="N213">
            <v>47337.82</v>
          </cell>
        </row>
        <row r="214">
          <cell r="D214" t="str">
            <v xml:space="preserve"> 2.2. Medicamentos </v>
          </cell>
          <cell r="N214">
            <v>3122.88</v>
          </cell>
        </row>
        <row r="215">
          <cell r="D215" t="str">
            <v xml:space="preserve"> 2.2. Medicamentos </v>
          </cell>
          <cell r="N215">
            <v>6627</v>
          </cell>
        </row>
        <row r="216">
          <cell r="D216" t="str">
            <v xml:space="preserve"> 2.2. Medicamentos </v>
          </cell>
          <cell r="N216">
            <v>4461.83</v>
          </cell>
        </row>
        <row r="217">
          <cell r="D217" t="str">
            <v xml:space="preserve"> 2.2. Medicamentos </v>
          </cell>
          <cell r="N217">
            <v>21030.12</v>
          </cell>
        </row>
        <row r="218">
          <cell r="D218" t="str">
            <v xml:space="preserve"> 2.2. Medicamentos </v>
          </cell>
          <cell r="N218">
            <v>565.5</v>
          </cell>
        </row>
        <row r="219">
          <cell r="D219" t="str">
            <v xml:space="preserve"> 2.2. Medicamentos </v>
          </cell>
          <cell r="N219">
            <v>23400</v>
          </cell>
        </row>
        <row r="220">
          <cell r="D220" t="str">
            <v xml:space="preserve"> 2.2. Medicamentos </v>
          </cell>
          <cell r="N220">
            <v>655.20000000000005</v>
          </cell>
        </row>
        <row r="221">
          <cell r="D221" t="str">
            <v xml:space="preserve"> 2.2. Medicamentos </v>
          </cell>
          <cell r="N221">
            <v>491.3</v>
          </cell>
        </row>
        <row r="222">
          <cell r="D222" t="str">
            <v xml:space="preserve"> 2.2. Medicamentos </v>
          </cell>
          <cell r="N222">
            <v>1300</v>
          </cell>
        </row>
        <row r="223">
          <cell r="D223" t="str">
            <v xml:space="preserve"> 2.2. Medicamentos </v>
          </cell>
          <cell r="N223">
            <v>12559.04</v>
          </cell>
        </row>
        <row r="224">
          <cell r="D224" t="str">
            <v xml:space="preserve"> 2.2. Medicamentos </v>
          </cell>
          <cell r="N224">
            <v>241.28</v>
          </cell>
        </row>
        <row r="225">
          <cell r="D225" t="str">
            <v xml:space="preserve"> 2.2. Medicamentos </v>
          </cell>
          <cell r="N225">
            <v>1317.75</v>
          </cell>
        </row>
        <row r="226">
          <cell r="D226" t="str">
            <v xml:space="preserve"> 2.2. Medicamentos </v>
          </cell>
          <cell r="N226">
            <v>352</v>
          </cell>
        </row>
        <row r="227">
          <cell r="D227" t="str">
            <v xml:space="preserve"> 2.2. Medicamentos </v>
          </cell>
          <cell r="N227">
            <v>932.85</v>
          </cell>
        </row>
        <row r="228">
          <cell r="D228" t="str">
            <v xml:space="preserve"> 2.2. Medicamentos </v>
          </cell>
          <cell r="N228">
            <v>1734</v>
          </cell>
        </row>
        <row r="229">
          <cell r="D229" t="str">
            <v xml:space="preserve"> 2.2. Medicamentos </v>
          </cell>
          <cell r="N229">
            <v>4526.76</v>
          </cell>
        </row>
        <row r="230">
          <cell r="D230" t="str">
            <v xml:space="preserve"> 2.2. Medicamentos </v>
          </cell>
          <cell r="N230">
            <v>5977.32</v>
          </cell>
        </row>
        <row r="231">
          <cell r="D231" t="str">
            <v xml:space="preserve"> 2.2. Medicamentos </v>
          </cell>
          <cell r="N231">
            <v>1232.8800000000001</v>
          </cell>
        </row>
        <row r="232">
          <cell r="D232" t="str">
            <v xml:space="preserve"> 2.2. Medicamentos </v>
          </cell>
          <cell r="N232">
            <v>2995.2</v>
          </cell>
        </row>
        <row r="233">
          <cell r="D233" t="str">
            <v xml:space="preserve"> 2.2. Medicamentos </v>
          </cell>
          <cell r="N233">
            <v>99458</v>
          </cell>
        </row>
        <row r="234">
          <cell r="D234" t="str">
            <v xml:space="preserve"> 2.2. Medicamentos </v>
          </cell>
          <cell r="N234">
            <v>36752.04</v>
          </cell>
        </row>
        <row r="235">
          <cell r="D235" t="str">
            <v xml:space="preserve"> 2.3. Dietas Industrializadas </v>
          </cell>
          <cell r="N235">
            <v>3240</v>
          </cell>
        </row>
        <row r="236">
          <cell r="D236" t="str">
            <v xml:space="preserve"> 2.3. Dietas Industrializadas </v>
          </cell>
          <cell r="N236">
            <v>2880</v>
          </cell>
        </row>
        <row r="237">
          <cell r="D237" t="str">
            <v xml:space="preserve"> 2.3. Dietas Industrializadas </v>
          </cell>
          <cell r="N237">
            <v>3540</v>
          </cell>
        </row>
        <row r="238">
          <cell r="D238" t="str">
            <v xml:space="preserve"> 2.3. Dietas Industrializadas </v>
          </cell>
          <cell r="N238">
            <v>1380</v>
          </cell>
        </row>
        <row r="239">
          <cell r="D239" t="str">
            <v xml:space="preserve"> 2.4. Gases Medicinais </v>
          </cell>
          <cell r="N239">
            <v>369.77</v>
          </cell>
        </row>
        <row r="240">
          <cell r="D240" t="str">
            <v xml:space="preserve"> 2.4. Gases Medicinais </v>
          </cell>
          <cell r="N240">
            <v>83.08</v>
          </cell>
        </row>
        <row r="241">
          <cell r="D241" t="str">
            <v xml:space="preserve"> 2.4. Gases Medicinais </v>
          </cell>
          <cell r="N241">
            <v>83.08</v>
          </cell>
        </row>
        <row r="242">
          <cell r="D242" t="str">
            <v xml:space="preserve"> 2.4. Gases Medicinais </v>
          </cell>
          <cell r="N242">
            <v>119.62</v>
          </cell>
        </row>
        <row r="243">
          <cell r="D243" t="str">
            <v xml:space="preserve"> 2.4. Gases Medicinais </v>
          </cell>
          <cell r="N243">
            <v>36.54</v>
          </cell>
        </row>
        <row r="244">
          <cell r="D244" t="str">
            <v xml:space="preserve"> 2.4. Gases Medicinais </v>
          </cell>
          <cell r="N244">
            <v>41.54</v>
          </cell>
        </row>
        <row r="245">
          <cell r="D245" t="str">
            <v xml:space="preserve"> 2.4. Gases Medicinais </v>
          </cell>
          <cell r="N245">
            <v>36.54</v>
          </cell>
        </row>
        <row r="246">
          <cell r="D246" t="str">
            <v xml:space="preserve"> 2.4. Gases Medicinais </v>
          </cell>
          <cell r="N246">
            <v>2047.28</v>
          </cell>
        </row>
        <row r="247">
          <cell r="D247" t="str">
            <v xml:space="preserve"> 2.4. Gases Medicinais </v>
          </cell>
          <cell r="N247">
            <v>430.2</v>
          </cell>
        </row>
        <row r="248">
          <cell r="D248" t="str">
            <v xml:space="preserve"> 2.4. Gases Medicinais </v>
          </cell>
          <cell r="N248">
            <v>41.54</v>
          </cell>
        </row>
        <row r="249">
          <cell r="D249" t="str">
            <v xml:space="preserve"> 2.4. Gases Medicinais </v>
          </cell>
          <cell r="N249">
            <v>83.08</v>
          </cell>
        </row>
        <row r="250">
          <cell r="D250" t="str">
            <v xml:space="preserve"> 2.4. Gases Medicinais </v>
          </cell>
          <cell r="N250">
            <v>166.16</v>
          </cell>
        </row>
        <row r="251">
          <cell r="D251" t="str">
            <v xml:space="preserve"> 2.4. Gases Medicinais </v>
          </cell>
          <cell r="N251">
            <v>2146.46</v>
          </cell>
        </row>
        <row r="252">
          <cell r="D252" t="str">
            <v xml:space="preserve"> 2.4. Gases Medicinais </v>
          </cell>
          <cell r="N252">
            <v>2267.87</v>
          </cell>
        </row>
        <row r="253">
          <cell r="D253" t="str">
            <v xml:space="preserve"> 2.4. Gases Medicinais </v>
          </cell>
          <cell r="N253">
            <v>2071.2199999999998</v>
          </cell>
        </row>
        <row r="254">
          <cell r="D254" t="str">
            <v xml:space="preserve"> 2.4. Gases Medicinais </v>
          </cell>
          <cell r="N254">
            <v>2243.9299999999998</v>
          </cell>
        </row>
        <row r="255">
          <cell r="D255" t="str">
            <v xml:space="preserve"> 2.4. Gases Medicinais </v>
          </cell>
          <cell r="N255">
            <v>1652.27</v>
          </cell>
        </row>
        <row r="256">
          <cell r="D256" t="str">
            <v xml:space="preserve"> 2.8. Outras Despesas com Insumos Assistenciais </v>
          </cell>
          <cell r="N256">
            <v>408</v>
          </cell>
        </row>
        <row r="257">
          <cell r="D257" t="str">
            <v xml:space="preserve"> 2.8. Outras Despesas com Insumos Assistenciais </v>
          </cell>
          <cell r="N257">
            <v>5100</v>
          </cell>
        </row>
        <row r="258">
          <cell r="D258" t="str">
            <v xml:space="preserve"> 2.8. Outras Despesas com Insumos Assistenciais </v>
          </cell>
          <cell r="N258">
            <v>10200</v>
          </cell>
        </row>
        <row r="259">
          <cell r="D259" t="str">
            <v xml:space="preserve"> 2.8. Outras Despesas com Insumos Assistenciais </v>
          </cell>
          <cell r="N259">
            <v>10200</v>
          </cell>
        </row>
        <row r="260">
          <cell r="D260" t="str">
            <v xml:space="preserve"> 2.8. Outras Despesas com Insumos Assistenciais </v>
          </cell>
          <cell r="N260">
            <v>2520</v>
          </cell>
        </row>
        <row r="261">
          <cell r="D261" t="str">
            <v xml:space="preserve"> 2.8. Outras Despesas com Insumos Assistenciais </v>
          </cell>
          <cell r="N261">
            <v>6480</v>
          </cell>
        </row>
        <row r="262">
          <cell r="D262" t="str">
            <v xml:space="preserve"> 2.8. Outras Despesas com Insumos Assistenciais </v>
          </cell>
          <cell r="N262">
            <v>500</v>
          </cell>
        </row>
        <row r="263">
          <cell r="D263" t="str">
            <v xml:space="preserve"> 2.8. Outras Despesas com Insumos Assistenciais </v>
          </cell>
          <cell r="N263">
            <v>486</v>
          </cell>
        </row>
        <row r="264">
          <cell r="D264" t="str">
            <v xml:space="preserve"> 2.8. Outras Despesas com Insumos Assistenciais </v>
          </cell>
          <cell r="N264">
            <v>600</v>
          </cell>
        </row>
        <row r="265">
          <cell r="D265" t="str">
            <v xml:space="preserve"> 2.8. Outras Despesas com Insumos Assistenciais </v>
          </cell>
          <cell r="N265">
            <v>144</v>
          </cell>
        </row>
        <row r="266">
          <cell r="D266" t="str">
            <v xml:space="preserve"> 2.8. Outras Despesas com Insumos Assistenciais </v>
          </cell>
          <cell r="N266">
            <v>4550</v>
          </cell>
        </row>
        <row r="267">
          <cell r="D267" t="str">
            <v xml:space="preserve"> 2.8. Outras Despesas com Insumos Assistenciais </v>
          </cell>
          <cell r="N267">
            <v>5140</v>
          </cell>
        </row>
        <row r="268">
          <cell r="D268" t="str">
            <v xml:space="preserve"> 2.8. Outras Despesas com Insumos Assistenciais </v>
          </cell>
          <cell r="N268">
            <v>158.76</v>
          </cell>
        </row>
        <row r="269">
          <cell r="D269" t="str">
            <v xml:space="preserve"> 2.8. Outras Despesas com Insumos Assistenciais </v>
          </cell>
          <cell r="N269">
            <v>1560</v>
          </cell>
        </row>
        <row r="270">
          <cell r="D270" t="str">
            <v xml:space="preserve"> 2.8. Outras Despesas com Insumos Assistenciais </v>
          </cell>
          <cell r="N270">
            <v>1028</v>
          </cell>
        </row>
        <row r="271">
          <cell r="D271" t="str">
            <v xml:space="preserve"> 2.8. Outras Despesas com Insumos Assistenciais </v>
          </cell>
          <cell r="N271">
            <v>1478</v>
          </cell>
        </row>
        <row r="272">
          <cell r="D272" t="str">
            <v xml:space="preserve"> 2.8. Outras Despesas com Insumos Assistenciais </v>
          </cell>
          <cell r="N272">
            <v>615.85</v>
          </cell>
        </row>
        <row r="273">
          <cell r="D273" t="str">
            <v xml:space="preserve"> 3.1. Material de Higienização e Limpeza </v>
          </cell>
          <cell r="N273">
            <v>105</v>
          </cell>
        </row>
        <row r="274">
          <cell r="D274" t="str">
            <v xml:space="preserve"> 3.1. Material de Higienização e Limpeza </v>
          </cell>
          <cell r="N274">
            <v>18450</v>
          </cell>
        </row>
        <row r="275">
          <cell r="D275" t="str">
            <v xml:space="preserve"> 3.1. Material de Higienização e Limpeza </v>
          </cell>
          <cell r="N275">
            <v>356.52</v>
          </cell>
        </row>
        <row r="276">
          <cell r="D276" t="str">
            <v xml:space="preserve"> 3.1. Material de Higienização e Limpeza </v>
          </cell>
          <cell r="N276">
            <v>20093.39</v>
          </cell>
        </row>
        <row r="277">
          <cell r="D277" t="str">
            <v xml:space="preserve"> 3.1. Material de Higienização e Limpeza </v>
          </cell>
          <cell r="N277">
            <v>5824.17</v>
          </cell>
        </row>
        <row r="278">
          <cell r="D278" t="str">
            <v xml:space="preserve"> 3.1. Material de Higienização e Limpeza </v>
          </cell>
          <cell r="N278">
            <v>5334.14</v>
          </cell>
        </row>
        <row r="279">
          <cell r="D279" t="str">
            <v xml:space="preserve"> 3.1. Material de Higienização e Limpeza </v>
          </cell>
          <cell r="N279">
            <v>5824.17</v>
          </cell>
        </row>
        <row r="280">
          <cell r="D280" t="str">
            <v xml:space="preserve"> 3.1. Material de Higienização e Limpeza </v>
          </cell>
          <cell r="N280">
            <v>6800</v>
          </cell>
        </row>
        <row r="281">
          <cell r="D281" t="str">
            <v xml:space="preserve"> 3.1. Material de Higienização e Limpeza </v>
          </cell>
          <cell r="N281">
            <v>2850</v>
          </cell>
        </row>
        <row r="282">
          <cell r="D282" t="str">
            <v xml:space="preserve"> 3.1. Material de Higienização e Limpeza </v>
          </cell>
          <cell r="N282">
            <v>81.599999999999994</v>
          </cell>
        </row>
        <row r="283">
          <cell r="D283" t="str">
            <v xml:space="preserve"> 3.1. Material de Higienização e Limpeza </v>
          </cell>
          <cell r="N283">
            <v>7160</v>
          </cell>
        </row>
        <row r="284">
          <cell r="D284" t="str">
            <v xml:space="preserve"> 3.1. Material de Higienização e Limpeza </v>
          </cell>
          <cell r="N284">
            <v>27200</v>
          </cell>
        </row>
        <row r="285">
          <cell r="D285" t="str">
            <v xml:space="preserve"> 3.1. Material de Higienização e Limpeza </v>
          </cell>
          <cell r="N285">
            <v>3910</v>
          </cell>
        </row>
        <row r="286">
          <cell r="D286" t="str">
            <v xml:space="preserve"> 3.1. Material de Higienização e Limpeza </v>
          </cell>
          <cell r="N286">
            <v>5341.81</v>
          </cell>
        </row>
        <row r="287">
          <cell r="D287" t="str">
            <v xml:space="preserve"> 3.1. Material de Higienização e Limpeza </v>
          </cell>
          <cell r="N287">
            <v>269.33999999999997</v>
          </cell>
        </row>
        <row r="288">
          <cell r="D288" t="str">
            <v xml:space="preserve"> 3.1. Material de Higienização e Limpeza </v>
          </cell>
          <cell r="N288">
            <v>1029.32</v>
          </cell>
        </row>
        <row r="289">
          <cell r="D289" t="str">
            <v xml:space="preserve"> 3.1. Material de Higienização e Limpeza </v>
          </cell>
          <cell r="N289">
            <v>495</v>
          </cell>
        </row>
        <row r="290">
          <cell r="D290" t="str">
            <v xml:space="preserve"> 3.1. Material de Higienização e Limpeza </v>
          </cell>
          <cell r="N290">
            <v>974.25</v>
          </cell>
        </row>
        <row r="291">
          <cell r="D291" t="str">
            <v xml:space="preserve"> 3.1. Material de Higienização e Limpeza </v>
          </cell>
          <cell r="N291">
            <v>5235.6000000000004</v>
          </cell>
        </row>
        <row r="292">
          <cell r="D292" t="str">
            <v xml:space="preserve"> 3.1. Material de Higienização e Limpeza </v>
          </cell>
          <cell r="N292">
            <v>457.92</v>
          </cell>
        </row>
        <row r="293">
          <cell r="D293" t="str">
            <v xml:space="preserve"> 3.1. Material de Higienização e Limpeza </v>
          </cell>
          <cell r="N293">
            <v>1610</v>
          </cell>
        </row>
        <row r="294">
          <cell r="D294" t="str">
            <v xml:space="preserve"> 3.1. Material de Higienização e Limpeza </v>
          </cell>
          <cell r="N294">
            <v>275.39999999999998</v>
          </cell>
        </row>
        <row r="295">
          <cell r="D295" t="str">
            <v xml:space="preserve"> 3.1. Material de Higienização e Limpeza </v>
          </cell>
          <cell r="N295">
            <v>648</v>
          </cell>
        </row>
        <row r="296">
          <cell r="D296" t="str">
            <v xml:space="preserve"> 3.2. Material/Gêneros Alimentícios </v>
          </cell>
          <cell r="N296">
            <v>1590</v>
          </cell>
        </row>
        <row r="297">
          <cell r="D297" t="str">
            <v xml:space="preserve"> 3.2. Material/Gêneros Alimentícios </v>
          </cell>
          <cell r="N297">
            <v>779</v>
          </cell>
        </row>
        <row r="298">
          <cell r="D298" t="str">
            <v xml:space="preserve"> 3.2. Material/Gêneros Alimentícios </v>
          </cell>
          <cell r="N298">
            <v>1025</v>
          </cell>
        </row>
        <row r="299">
          <cell r="D299" t="str">
            <v xml:space="preserve"> 3.2. Material/Gêneros Alimentícios </v>
          </cell>
          <cell r="N299">
            <v>549</v>
          </cell>
        </row>
        <row r="300">
          <cell r="D300" t="str">
            <v xml:space="preserve"> 3.2. Material/Gêneros Alimentícios </v>
          </cell>
          <cell r="N300">
            <v>955.3</v>
          </cell>
        </row>
        <row r="301">
          <cell r="D301" t="str">
            <v xml:space="preserve"> 3.2. Material/Gêneros Alimentícios </v>
          </cell>
          <cell r="N301">
            <v>6161.83</v>
          </cell>
        </row>
        <row r="302">
          <cell r="D302" t="str">
            <v xml:space="preserve"> 3.2. Material/Gêneros Alimentícios </v>
          </cell>
          <cell r="N302">
            <v>3200.4</v>
          </cell>
        </row>
        <row r="303">
          <cell r="D303" t="str">
            <v xml:space="preserve"> 3.2. Material/Gêneros Alimentícios </v>
          </cell>
          <cell r="N303">
            <v>465</v>
          </cell>
        </row>
        <row r="304">
          <cell r="D304" t="str">
            <v xml:space="preserve"> 3.2. Material/Gêneros Alimentícios </v>
          </cell>
          <cell r="N304">
            <v>935.6</v>
          </cell>
        </row>
        <row r="305">
          <cell r="D305" t="str">
            <v xml:space="preserve"> 3.2. Material/Gêneros Alimentícios </v>
          </cell>
          <cell r="N305">
            <v>825.9</v>
          </cell>
        </row>
        <row r="306">
          <cell r="D306" t="str">
            <v xml:space="preserve"> 3.2. Material/Gêneros Alimentícios </v>
          </cell>
          <cell r="N306">
            <v>2097.5</v>
          </cell>
        </row>
        <row r="307">
          <cell r="D307" t="str">
            <v xml:space="preserve"> 3.2. Material/Gêneros Alimentícios </v>
          </cell>
          <cell r="N307">
            <v>3481.6</v>
          </cell>
        </row>
        <row r="308">
          <cell r="D308" t="str">
            <v xml:space="preserve"> 3.2. Material/Gêneros Alimentícios </v>
          </cell>
          <cell r="N308">
            <v>805</v>
          </cell>
        </row>
        <row r="309">
          <cell r="D309" t="str">
            <v xml:space="preserve"> 3.2. Material/Gêneros Alimentícios </v>
          </cell>
          <cell r="N309">
            <v>2248</v>
          </cell>
        </row>
        <row r="310">
          <cell r="D310" t="str">
            <v xml:space="preserve"> 3.2. Material/Gêneros Alimentícios </v>
          </cell>
          <cell r="N310">
            <v>1089</v>
          </cell>
        </row>
        <row r="311">
          <cell r="D311" t="str">
            <v xml:space="preserve"> 3.2. Material/Gêneros Alimentícios </v>
          </cell>
          <cell r="N311">
            <v>893.5</v>
          </cell>
        </row>
        <row r="312">
          <cell r="D312" t="str">
            <v xml:space="preserve"> 3.2. Material/Gêneros Alimentícios </v>
          </cell>
          <cell r="N312">
            <v>2980.8</v>
          </cell>
        </row>
        <row r="313">
          <cell r="D313" t="str">
            <v xml:space="preserve"> 3.2. Material/Gêneros Alimentícios </v>
          </cell>
          <cell r="N313">
            <v>337.92</v>
          </cell>
        </row>
        <row r="314">
          <cell r="D314" t="str">
            <v xml:space="preserve"> 3.2. Material/Gêneros Alimentícios </v>
          </cell>
          <cell r="N314">
            <v>644.4</v>
          </cell>
        </row>
        <row r="315">
          <cell r="D315" t="str">
            <v xml:space="preserve"> 3.2. Material/Gêneros Alimentícios </v>
          </cell>
          <cell r="N315">
            <v>120.8</v>
          </cell>
        </row>
        <row r="316">
          <cell r="D316" t="str">
            <v xml:space="preserve"> 3.2. Material/Gêneros Alimentícios </v>
          </cell>
          <cell r="N316">
            <v>474</v>
          </cell>
        </row>
        <row r="317">
          <cell r="D317" t="str">
            <v xml:space="preserve"> 3.2. Material/Gêneros Alimentícios </v>
          </cell>
          <cell r="N317">
            <v>1140</v>
          </cell>
        </row>
        <row r="318">
          <cell r="D318" t="str">
            <v xml:space="preserve"> 3.2. Material/Gêneros Alimentícios </v>
          </cell>
          <cell r="N318">
            <v>1259.9000000000001</v>
          </cell>
        </row>
        <row r="319">
          <cell r="D319" t="str">
            <v xml:space="preserve"> 3.2. Material/Gêneros Alimentícios </v>
          </cell>
          <cell r="N319">
            <v>1264</v>
          </cell>
        </row>
        <row r="320">
          <cell r="D320" t="str">
            <v xml:space="preserve"> 3.2. Material/Gêneros Alimentícios </v>
          </cell>
          <cell r="N320">
            <v>32365.9</v>
          </cell>
        </row>
        <row r="321">
          <cell r="D321" t="str">
            <v xml:space="preserve"> 3.2. Material/Gêneros Alimentícios </v>
          </cell>
          <cell r="N321">
            <v>224.5</v>
          </cell>
        </row>
        <row r="322">
          <cell r="D322" t="str">
            <v xml:space="preserve"> 3.2. Material/Gêneros Alimentícios </v>
          </cell>
          <cell r="N322">
            <v>22814.85</v>
          </cell>
        </row>
        <row r="323">
          <cell r="D323" t="str">
            <v xml:space="preserve"> 3.2. Material/Gêneros Alimentícios </v>
          </cell>
          <cell r="N323">
            <v>2002.4</v>
          </cell>
        </row>
        <row r="324">
          <cell r="D324" t="str">
            <v xml:space="preserve"> 3.2. Material/Gêneros Alimentícios </v>
          </cell>
          <cell r="N324">
            <v>22814.85</v>
          </cell>
        </row>
        <row r="325">
          <cell r="D325" t="str">
            <v xml:space="preserve"> 3.2. Material/Gêneros Alimentícios </v>
          </cell>
          <cell r="N325">
            <v>919.6</v>
          </cell>
        </row>
        <row r="326">
          <cell r="D326" t="str">
            <v xml:space="preserve"> 3.2. Material/Gêneros Alimentícios </v>
          </cell>
          <cell r="N326">
            <v>836.84</v>
          </cell>
        </row>
        <row r="327">
          <cell r="D327" t="str">
            <v xml:space="preserve"> 3.2. Material/Gêneros Alimentícios </v>
          </cell>
          <cell r="N327">
            <v>4200</v>
          </cell>
        </row>
        <row r="328">
          <cell r="D328" t="str">
            <v xml:space="preserve"> 3.2. Material/Gêneros Alimentícios </v>
          </cell>
          <cell r="N328">
            <v>6261</v>
          </cell>
        </row>
        <row r="329">
          <cell r="D329" t="str">
            <v xml:space="preserve"> 3.2. Material/Gêneros Alimentícios </v>
          </cell>
          <cell r="N329">
            <v>4290</v>
          </cell>
        </row>
        <row r="330">
          <cell r="D330" t="str">
            <v xml:space="preserve"> 3.2. Material/Gêneros Alimentícios </v>
          </cell>
          <cell r="N330">
            <v>1619.94</v>
          </cell>
        </row>
        <row r="331">
          <cell r="D331" t="str">
            <v xml:space="preserve"> 3.2. Material/Gêneros Alimentícios </v>
          </cell>
          <cell r="N331">
            <v>2410.1</v>
          </cell>
        </row>
        <row r="332">
          <cell r="D332" t="str">
            <v xml:space="preserve"> 3.2. Material/Gêneros Alimentícios </v>
          </cell>
          <cell r="N332">
            <v>2333</v>
          </cell>
        </row>
        <row r="333">
          <cell r="D333" t="str">
            <v xml:space="preserve"> 3.2. Material/Gêneros Alimentícios </v>
          </cell>
          <cell r="N333">
            <v>2410</v>
          </cell>
        </row>
        <row r="334">
          <cell r="D334" t="str">
            <v xml:space="preserve"> 3.2. Material/Gêneros Alimentícios </v>
          </cell>
          <cell r="N334">
            <v>479.6</v>
          </cell>
        </row>
        <row r="335">
          <cell r="D335" t="str">
            <v xml:space="preserve"> 3.2. Material/Gêneros Alimentícios </v>
          </cell>
          <cell r="N335">
            <v>1758</v>
          </cell>
        </row>
        <row r="336">
          <cell r="D336" t="str">
            <v xml:space="preserve"> 3.2. Material/Gêneros Alimentícios </v>
          </cell>
          <cell r="N336">
            <v>12563.41</v>
          </cell>
        </row>
        <row r="337">
          <cell r="D337" t="str">
            <v xml:space="preserve"> 3.2. Material/Gêneros Alimentícios </v>
          </cell>
          <cell r="N337">
            <v>3392</v>
          </cell>
        </row>
        <row r="338">
          <cell r="D338" t="str">
            <v xml:space="preserve"> 3.2. Material/Gêneros Alimentícios </v>
          </cell>
          <cell r="N338">
            <v>1970.4</v>
          </cell>
        </row>
        <row r="339">
          <cell r="D339" t="str">
            <v xml:space="preserve"> 3.2. Material/Gêneros Alimentícios </v>
          </cell>
          <cell r="N339">
            <v>2649.52</v>
          </cell>
        </row>
        <row r="340">
          <cell r="D340" t="str">
            <v xml:space="preserve"> 3.2. Material/Gêneros Alimentícios </v>
          </cell>
          <cell r="N340">
            <v>199</v>
          </cell>
        </row>
        <row r="341">
          <cell r="D341" t="str">
            <v xml:space="preserve"> 3.2. Material/Gêneros Alimentícios </v>
          </cell>
          <cell r="N341">
            <v>1249.5</v>
          </cell>
        </row>
        <row r="342">
          <cell r="D342" t="str">
            <v xml:space="preserve"> 3.2. Material/Gêneros Alimentícios </v>
          </cell>
          <cell r="N342">
            <v>3615.25</v>
          </cell>
        </row>
        <row r="343">
          <cell r="D343" t="str">
            <v xml:space="preserve"> 3.2. Material/Gêneros Alimentícios </v>
          </cell>
          <cell r="N343">
            <v>1867.2</v>
          </cell>
        </row>
        <row r="344">
          <cell r="D344" t="str">
            <v xml:space="preserve"> 3.2. Material/Gêneros Alimentícios </v>
          </cell>
          <cell r="N344">
            <v>1660.22</v>
          </cell>
        </row>
        <row r="345">
          <cell r="D345" t="str">
            <v xml:space="preserve"> 3.2. Material/Gêneros Alimentícios </v>
          </cell>
          <cell r="N345">
            <v>1145.8</v>
          </cell>
        </row>
        <row r="346">
          <cell r="D346" t="str">
            <v xml:space="preserve"> 3.2. Material/Gêneros Alimentícios </v>
          </cell>
          <cell r="N346">
            <v>1149.1500000000001</v>
          </cell>
        </row>
        <row r="347">
          <cell r="D347" t="str">
            <v xml:space="preserve"> 3.2. Material/Gêneros Alimentícios </v>
          </cell>
          <cell r="N347">
            <v>859.3</v>
          </cell>
        </row>
        <row r="348">
          <cell r="D348" t="str">
            <v xml:space="preserve"> 3.2. Material/Gêneros Alimentícios </v>
          </cell>
          <cell r="N348">
            <v>1149.1500000000001</v>
          </cell>
        </row>
        <row r="349">
          <cell r="D349" t="str">
            <v xml:space="preserve"> 3.2. Material/Gêneros Alimentícios </v>
          </cell>
          <cell r="N349">
            <v>1497.13</v>
          </cell>
        </row>
        <row r="350">
          <cell r="D350" t="str">
            <v xml:space="preserve"> 3.3. Material Expediente </v>
          </cell>
          <cell r="N350">
            <v>754.4</v>
          </cell>
        </row>
        <row r="351">
          <cell r="D351" t="str">
            <v xml:space="preserve"> 3.3. Material Expediente </v>
          </cell>
          <cell r="N351">
            <v>762.6</v>
          </cell>
        </row>
        <row r="352">
          <cell r="D352" t="str">
            <v xml:space="preserve"> 3.3. Material Expediente </v>
          </cell>
          <cell r="N352">
            <v>261.35000000000002</v>
          </cell>
        </row>
        <row r="353">
          <cell r="D353" t="str">
            <v xml:space="preserve"> 3.3. Material Expediente </v>
          </cell>
          <cell r="N353">
            <v>450</v>
          </cell>
        </row>
        <row r="354">
          <cell r="D354" t="str">
            <v xml:space="preserve"> 3.3. Material Expediente </v>
          </cell>
          <cell r="N354">
            <v>68.94</v>
          </cell>
        </row>
        <row r="355">
          <cell r="D355" t="str">
            <v xml:space="preserve"> 3.3. Material Expediente </v>
          </cell>
          <cell r="N355">
            <v>2371.23</v>
          </cell>
        </row>
        <row r="356">
          <cell r="D356" t="str">
            <v xml:space="preserve"> 3.3. Material Expediente </v>
          </cell>
          <cell r="N356">
            <v>660</v>
          </cell>
        </row>
        <row r="357">
          <cell r="D357" t="str">
            <v xml:space="preserve"> 3.3. Material Expediente </v>
          </cell>
          <cell r="N357">
            <v>3654.7</v>
          </cell>
        </row>
        <row r="358">
          <cell r="D358" t="str">
            <v xml:space="preserve"> 3.3. Material Expediente </v>
          </cell>
          <cell r="N358">
            <v>3495.8</v>
          </cell>
        </row>
        <row r="359">
          <cell r="D359" t="str">
            <v xml:space="preserve"> 3.3. Material Expediente </v>
          </cell>
          <cell r="N359">
            <v>864</v>
          </cell>
        </row>
        <row r="360">
          <cell r="D360" t="str">
            <v xml:space="preserve"> 3.4. Combustível </v>
          </cell>
          <cell r="N360">
            <v>100</v>
          </cell>
        </row>
        <row r="361">
          <cell r="D361" t="str">
            <v xml:space="preserve"> 3.4. Combustível </v>
          </cell>
          <cell r="N361">
            <v>150</v>
          </cell>
        </row>
        <row r="362">
          <cell r="D362" t="str">
            <v xml:space="preserve"> 3.4. Combustível </v>
          </cell>
          <cell r="N362">
            <v>100</v>
          </cell>
        </row>
        <row r="363">
          <cell r="D363" t="str">
            <v xml:space="preserve"> 3.4. Combustível </v>
          </cell>
          <cell r="N363">
            <v>48.96</v>
          </cell>
        </row>
        <row r="364">
          <cell r="D364" t="str">
            <v xml:space="preserve"> 3.4. Combustível </v>
          </cell>
          <cell r="N364">
            <v>339.9</v>
          </cell>
        </row>
        <row r="365">
          <cell r="D365" t="str">
            <v xml:space="preserve"> 3.4. Combustível </v>
          </cell>
          <cell r="N365">
            <v>150</v>
          </cell>
        </row>
        <row r="366">
          <cell r="D366" t="str">
            <v xml:space="preserve"> 3.4. Combustível </v>
          </cell>
          <cell r="N366">
            <v>100.4</v>
          </cell>
        </row>
        <row r="367">
          <cell r="D367" t="str">
            <v xml:space="preserve"> 3.4. Combustível </v>
          </cell>
          <cell r="N367">
            <v>150</v>
          </cell>
        </row>
        <row r="368">
          <cell r="D368" t="str">
            <v xml:space="preserve"> 3.4. Combustível </v>
          </cell>
          <cell r="N368">
            <v>218.39</v>
          </cell>
        </row>
        <row r="369">
          <cell r="D369" t="str">
            <v xml:space="preserve"> 3.4. Combustível </v>
          </cell>
          <cell r="N369">
            <v>154.02000000000001</v>
          </cell>
        </row>
        <row r="370">
          <cell r="D370" t="str">
            <v xml:space="preserve"> 3.4. Combustível </v>
          </cell>
          <cell r="N370">
            <v>150</v>
          </cell>
        </row>
        <row r="371">
          <cell r="D371" t="str">
            <v xml:space="preserve"> 3.4. Combustível </v>
          </cell>
          <cell r="N371">
            <v>100.02</v>
          </cell>
        </row>
        <row r="372">
          <cell r="D372" t="str">
            <v xml:space="preserve"> 3.4. Combustível </v>
          </cell>
          <cell r="N372">
            <v>100</v>
          </cell>
        </row>
        <row r="373">
          <cell r="D373" t="str">
            <v xml:space="preserve"> 3.4. Combustível </v>
          </cell>
          <cell r="N373">
            <v>33.64</v>
          </cell>
        </row>
        <row r="374">
          <cell r="D374" t="str">
            <v xml:space="preserve"> 3.4. Combustível </v>
          </cell>
          <cell r="N374">
            <v>46.18</v>
          </cell>
        </row>
        <row r="375">
          <cell r="D375" t="str">
            <v xml:space="preserve"> 3.4. Combustível </v>
          </cell>
          <cell r="N375">
            <v>100</v>
          </cell>
        </row>
        <row r="376">
          <cell r="D376" t="str">
            <v xml:space="preserve"> 3.4. Combustível </v>
          </cell>
          <cell r="N376">
            <v>100.04</v>
          </cell>
        </row>
        <row r="377">
          <cell r="D377" t="str">
            <v xml:space="preserve"> 3.4. Combustível </v>
          </cell>
          <cell r="N377">
            <v>33.64</v>
          </cell>
        </row>
        <row r="378">
          <cell r="D378" t="str">
            <v xml:space="preserve"> 3.4. Combustível </v>
          </cell>
          <cell r="N378">
            <v>150.01</v>
          </cell>
        </row>
        <row r="379">
          <cell r="D379" t="str">
            <v xml:space="preserve"> 3.4. Combustível </v>
          </cell>
          <cell r="N379">
            <v>50</v>
          </cell>
        </row>
        <row r="380">
          <cell r="D380" t="str">
            <v xml:space="preserve"> 3.4. Combustível </v>
          </cell>
          <cell r="N380">
            <v>31.2</v>
          </cell>
        </row>
        <row r="381">
          <cell r="D381" t="str">
            <v xml:space="preserve"> 3.4. Combustível </v>
          </cell>
          <cell r="N381">
            <v>157.97</v>
          </cell>
        </row>
        <row r="382">
          <cell r="D382" t="str">
            <v xml:space="preserve"> 3.4. Combustível </v>
          </cell>
          <cell r="N382">
            <v>100</v>
          </cell>
        </row>
        <row r="383">
          <cell r="D383" t="str">
            <v xml:space="preserve"> 3.4. Combustível </v>
          </cell>
          <cell r="N383">
            <v>186.02</v>
          </cell>
        </row>
        <row r="384">
          <cell r="D384" t="str">
            <v xml:space="preserve"> 3.4. Combustível </v>
          </cell>
          <cell r="N384">
            <v>176.66</v>
          </cell>
        </row>
        <row r="385">
          <cell r="D385" t="str">
            <v xml:space="preserve"> 3.4. Combustível </v>
          </cell>
          <cell r="N385">
            <v>150</v>
          </cell>
        </row>
        <row r="386">
          <cell r="D386" t="str">
            <v xml:space="preserve"> 3.4. Combustível </v>
          </cell>
          <cell r="N386">
            <v>57.04</v>
          </cell>
        </row>
        <row r="387">
          <cell r="D387" t="str">
            <v xml:space="preserve"> 3.4. Combustível </v>
          </cell>
          <cell r="N387">
            <v>150</v>
          </cell>
        </row>
        <row r="388">
          <cell r="D388" t="str">
            <v xml:space="preserve"> 3.4. Combustível </v>
          </cell>
          <cell r="N388">
            <v>140</v>
          </cell>
        </row>
        <row r="389">
          <cell r="D389" t="str">
            <v xml:space="preserve"> 3.4. Combustível </v>
          </cell>
          <cell r="N389">
            <v>34.67</v>
          </cell>
        </row>
        <row r="390">
          <cell r="D390" t="str">
            <v xml:space="preserve"> 3.4. Combustível </v>
          </cell>
          <cell r="N390">
            <v>100</v>
          </cell>
        </row>
        <row r="391">
          <cell r="D391" t="str">
            <v xml:space="preserve"> 3.4. Combustível </v>
          </cell>
          <cell r="N391">
            <v>100</v>
          </cell>
        </row>
        <row r="392">
          <cell r="D392" t="str">
            <v xml:space="preserve"> 3.4. Combustível </v>
          </cell>
          <cell r="N392">
            <v>100</v>
          </cell>
        </row>
        <row r="393">
          <cell r="D393" t="str">
            <v xml:space="preserve"> 3.4. Combustível </v>
          </cell>
          <cell r="N393">
            <v>46.26</v>
          </cell>
        </row>
        <row r="394">
          <cell r="D394" t="str">
            <v xml:space="preserve"> 3.4. Combustível </v>
          </cell>
          <cell r="N394">
            <v>205</v>
          </cell>
        </row>
        <row r="395">
          <cell r="D395" t="str">
            <v xml:space="preserve"> 3.4. Combustível </v>
          </cell>
          <cell r="N395">
            <v>152.21</v>
          </cell>
        </row>
        <row r="396">
          <cell r="D396" t="str">
            <v xml:space="preserve"> 3.4. Combustível </v>
          </cell>
          <cell r="N396">
            <v>150</v>
          </cell>
        </row>
        <row r="397">
          <cell r="D397" t="str">
            <v xml:space="preserve"> 3.4. Combustível </v>
          </cell>
          <cell r="N397">
            <v>50</v>
          </cell>
        </row>
        <row r="398">
          <cell r="D398" t="str">
            <v xml:space="preserve"> 3.4. Combustível </v>
          </cell>
          <cell r="N398">
            <v>40.130000000000003</v>
          </cell>
        </row>
        <row r="399">
          <cell r="D399" t="str">
            <v xml:space="preserve"> 3.4. Combustível </v>
          </cell>
          <cell r="N399">
            <v>100</v>
          </cell>
        </row>
        <row r="400">
          <cell r="D400" t="str">
            <v xml:space="preserve"> 3.4. Combustível </v>
          </cell>
          <cell r="N400">
            <v>100</v>
          </cell>
        </row>
        <row r="401">
          <cell r="D401" t="str">
            <v xml:space="preserve"> 3.4. Combustível </v>
          </cell>
          <cell r="N401">
            <v>128</v>
          </cell>
        </row>
        <row r="402">
          <cell r="D402" t="str">
            <v xml:space="preserve"> 3.4. Combustível </v>
          </cell>
          <cell r="N402">
            <v>100.02</v>
          </cell>
        </row>
        <row r="403">
          <cell r="D403" t="str">
            <v xml:space="preserve"> 3.4. Combustível </v>
          </cell>
          <cell r="N403">
            <v>161.25</v>
          </cell>
        </row>
        <row r="404">
          <cell r="D404" t="str">
            <v xml:space="preserve"> 3.4. Combustível </v>
          </cell>
          <cell r="N404">
            <v>100</v>
          </cell>
        </row>
        <row r="405">
          <cell r="D405" t="str">
            <v xml:space="preserve"> 3.4. Combustível </v>
          </cell>
          <cell r="N405">
            <v>34.51</v>
          </cell>
        </row>
        <row r="406">
          <cell r="D406" t="str">
            <v xml:space="preserve"> 3.4. Combustível </v>
          </cell>
          <cell r="N406">
            <v>133.80000000000001</v>
          </cell>
        </row>
        <row r="407">
          <cell r="D407" t="str">
            <v xml:space="preserve"> 3.4. Combustível </v>
          </cell>
          <cell r="N407">
            <v>100</v>
          </cell>
        </row>
        <row r="408">
          <cell r="D408" t="str">
            <v xml:space="preserve"> 3.4. Combustível </v>
          </cell>
          <cell r="N408">
            <v>150</v>
          </cell>
        </row>
        <row r="409">
          <cell r="D409" t="str">
            <v xml:space="preserve"> 3.4. Combustível </v>
          </cell>
          <cell r="N409">
            <v>100</v>
          </cell>
        </row>
        <row r="410">
          <cell r="D410" t="str">
            <v xml:space="preserve"> 3.4. Combustível </v>
          </cell>
          <cell r="N410">
            <v>100</v>
          </cell>
        </row>
        <row r="411">
          <cell r="D411" t="str">
            <v xml:space="preserve"> 3.4. Combustível </v>
          </cell>
          <cell r="N411">
            <v>105.64</v>
          </cell>
        </row>
        <row r="412">
          <cell r="D412" t="str">
            <v xml:space="preserve"> 3.4. Combustível </v>
          </cell>
          <cell r="N412">
            <v>45.67</v>
          </cell>
        </row>
        <row r="413">
          <cell r="D413" t="str">
            <v xml:space="preserve"> 3.4. Combustível </v>
          </cell>
          <cell r="N413">
            <v>179.99</v>
          </cell>
        </row>
        <row r="414">
          <cell r="D414" t="str">
            <v xml:space="preserve"> 3.4. Combustível </v>
          </cell>
          <cell r="N414">
            <v>200</v>
          </cell>
        </row>
        <row r="415">
          <cell r="D415" t="str">
            <v xml:space="preserve"> 3.4. Combustível </v>
          </cell>
          <cell r="N415">
            <v>107.42</v>
          </cell>
        </row>
        <row r="416">
          <cell r="D416" t="str">
            <v xml:space="preserve"> 3.4. Combustível </v>
          </cell>
          <cell r="N416">
            <v>104</v>
          </cell>
        </row>
        <row r="417">
          <cell r="D417" t="str">
            <v xml:space="preserve"> 3.4. Combustível </v>
          </cell>
          <cell r="N417">
            <v>50.6</v>
          </cell>
        </row>
        <row r="418">
          <cell r="D418" t="str">
            <v xml:space="preserve"> 3.4. Combustível </v>
          </cell>
          <cell r="N418">
            <v>100</v>
          </cell>
        </row>
        <row r="419">
          <cell r="D419" t="str">
            <v xml:space="preserve"> 3.4. Combustível </v>
          </cell>
          <cell r="N419">
            <v>100</v>
          </cell>
        </row>
        <row r="420">
          <cell r="D420" t="str">
            <v xml:space="preserve"> 3.4. Combustível </v>
          </cell>
          <cell r="N420">
            <v>100</v>
          </cell>
        </row>
        <row r="421">
          <cell r="D421" t="str">
            <v xml:space="preserve"> 3.4. Combustível </v>
          </cell>
          <cell r="N421">
            <v>137.97</v>
          </cell>
        </row>
        <row r="422">
          <cell r="D422" t="str">
            <v xml:space="preserve"> 3.4. Combustível </v>
          </cell>
          <cell r="N422">
            <v>100</v>
          </cell>
        </row>
        <row r="423">
          <cell r="D423" t="str">
            <v xml:space="preserve"> 3.4. Combustível </v>
          </cell>
          <cell r="N423">
            <v>100</v>
          </cell>
        </row>
        <row r="424">
          <cell r="D424" t="str">
            <v xml:space="preserve"> 3.4. Combustível </v>
          </cell>
          <cell r="N424">
            <v>100</v>
          </cell>
        </row>
        <row r="425">
          <cell r="D425" t="str">
            <v xml:space="preserve"> 3.4. Combustível </v>
          </cell>
          <cell r="N425">
            <v>100</v>
          </cell>
        </row>
        <row r="426">
          <cell r="D426" t="str">
            <v xml:space="preserve"> 3.4. Combustível </v>
          </cell>
          <cell r="N426">
            <v>110.01</v>
          </cell>
        </row>
        <row r="427">
          <cell r="D427" t="str">
            <v xml:space="preserve"> 3.4. Combustível </v>
          </cell>
          <cell r="N427">
            <v>174.16</v>
          </cell>
        </row>
        <row r="428">
          <cell r="D428" t="str">
            <v xml:space="preserve"> 3.4. Combustível </v>
          </cell>
          <cell r="N428">
            <v>146.47999999999999</v>
          </cell>
        </row>
        <row r="429">
          <cell r="D429" t="str">
            <v xml:space="preserve"> 3.4. Combustível </v>
          </cell>
          <cell r="N429">
            <v>105</v>
          </cell>
        </row>
        <row r="430">
          <cell r="D430" t="str">
            <v xml:space="preserve"> 3.4. Combustível </v>
          </cell>
          <cell r="N430">
            <v>53.79</v>
          </cell>
        </row>
        <row r="431">
          <cell r="D431" t="str">
            <v xml:space="preserve"> 3.4. Combustível </v>
          </cell>
          <cell r="N431">
            <v>100</v>
          </cell>
        </row>
        <row r="432">
          <cell r="D432" t="str">
            <v xml:space="preserve"> 3.4. Combustível </v>
          </cell>
          <cell r="N432">
            <v>100</v>
          </cell>
        </row>
        <row r="433">
          <cell r="D433" t="str">
            <v xml:space="preserve"> 3.4. Combustível </v>
          </cell>
          <cell r="N433">
            <v>101.37</v>
          </cell>
        </row>
        <row r="434">
          <cell r="D434" t="str">
            <v xml:space="preserve"> 3.4. Combustível </v>
          </cell>
          <cell r="N434">
            <v>100</v>
          </cell>
        </row>
        <row r="435">
          <cell r="D435" t="str">
            <v xml:space="preserve"> 3.4. Combustível </v>
          </cell>
          <cell r="N435">
            <v>100</v>
          </cell>
        </row>
        <row r="436">
          <cell r="D436" t="str">
            <v xml:space="preserve"> 3.4. Combustível </v>
          </cell>
          <cell r="N436">
            <v>50</v>
          </cell>
        </row>
        <row r="437">
          <cell r="D437" t="str">
            <v xml:space="preserve"> 3.4. Combustível </v>
          </cell>
          <cell r="N437">
            <v>56.4</v>
          </cell>
        </row>
        <row r="438">
          <cell r="D438" t="str">
            <v xml:space="preserve">3.5. GLP </v>
          </cell>
          <cell r="N438">
            <v>3098.02</v>
          </cell>
        </row>
        <row r="439">
          <cell r="D439" t="str">
            <v xml:space="preserve">3.6.1. Manutenção de Bem Imóvel </v>
          </cell>
          <cell r="N439">
            <v>980</v>
          </cell>
        </row>
        <row r="440">
          <cell r="D440" t="str">
            <v xml:space="preserve">3.6.1. Manutenção de Bem Imóvel </v>
          </cell>
          <cell r="N440">
            <v>399</v>
          </cell>
        </row>
        <row r="441">
          <cell r="D441" t="str">
            <v xml:space="preserve">3.6.1. Manutenção de Bem Imóvel </v>
          </cell>
          <cell r="N441">
            <v>124.5</v>
          </cell>
        </row>
        <row r="442">
          <cell r="D442" t="str">
            <v xml:space="preserve">3.6.1. Manutenção de Bem Imóvel </v>
          </cell>
          <cell r="N442">
            <v>599.9</v>
          </cell>
        </row>
        <row r="443">
          <cell r="D443" t="str">
            <v xml:space="preserve">3.6.1. Manutenção de Bem Imóvel </v>
          </cell>
          <cell r="N443">
            <v>1400</v>
          </cell>
        </row>
        <row r="444">
          <cell r="D444" t="str">
            <v xml:space="preserve">3.6.1. Manutenção de Bem Imóvel </v>
          </cell>
          <cell r="N444">
            <v>804</v>
          </cell>
        </row>
        <row r="445">
          <cell r="D445" t="str">
            <v xml:space="preserve">3.6.1. Manutenção de Bem Imóvel </v>
          </cell>
          <cell r="N445">
            <v>145</v>
          </cell>
        </row>
        <row r="446">
          <cell r="D446" t="str">
            <v xml:space="preserve">3.6.1. Manutenção de Bem Imóvel </v>
          </cell>
          <cell r="N446">
            <v>225</v>
          </cell>
        </row>
        <row r="447">
          <cell r="D447" t="str">
            <v xml:space="preserve">3.6.1. Manutenção de Bem Imóvel </v>
          </cell>
          <cell r="N447">
            <v>3143.9</v>
          </cell>
        </row>
        <row r="448">
          <cell r="D448" t="str">
            <v xml:space="preserve">3.6.1. Manutenção de Bem Imóvel </v>
          </cell>
          <cell r="N448">
            <v>1890.76</v>
          </cell>
        </row>
        <row r="449">
          <cell r="D449" t="str">
            <v xml:space="preserve">3.6.1. Manutenção de Bem Imóvel </v>
          </cell>
          <cell r="N449">
            <v>8455</v>
          </cell>
        </row>
        <row r="450">
          <cell r="D450" t="str">
            <v xml:space="preserve">3.6.1. Manutenção de Bem Imóvel </v>
          </cell>
          <cell r="N450">
            <v>978.05</v>
          </cell>
        </row>
        <row r="451">
          <cell r="D451" t="str">
            <v xml:space="preserve">3.6.1. Manutenção de Bem Imóvel </v>
          </cell>
          <cell r="N451">
            <v>7831</v>
          </cell>
        </row>
        <row r="452">
          <cell r="D452" t="str">
            <v xml:space="preserve">3.6.1. Manutenção de Bem Imóvel </v>
          </cell>
          <cell r="N452">
            <v>1765.5</v>
          </cell>
        </row>
        <row r="453">
          <cell r="D453" t="str">
            <v xml:space="preserve">3.6.1. Manutenção de Bem Imóvel </v>
          </cell>
          <cell r="N453">
            <v>574.55999999999995</v>
          </cell>
        </row>
        <row r="454">
          <cell r="D454" t="str">
            <v xml:space="preserve">3.6.1. Manutenção de Bem Imóvel </v>
          </cell>
          <cell r="N454">
            <v>5009.04</v>
          </cell>
        </row>
        <row r="455">
          <cell r="D455" t="str">
            <v xml:space="preserve">3.6.1. Manutenção de Bem Imóvel </v>
          </cell>
          <cell r="N455">
            <v>1450.1</v>
          </cell>
        </row>
        <row r="456">
          <cell r="D456" t="str">
            <v xml:space="preserve">3.6.1. Manutenção de Bem Imóvel </v>
          </cell>
          <cell r="N456">
            <v>728</v>
          </cell>
        </row>
        <row r="457">
          <cell r="D457" t="str">
            <v xml:space="preserve">3.6.1. Manutenção de Bem Imóvel </v>
          </cell>
          <cell r="N457">
            <v>16197.94</v>
          </cell>
        </row>
        <row r="458">
          <cell r="D458" t="str">
            <v xml:space="preserve">3.6.1. Manutenção de Bem Imóvel </v>
          </cell>
          <cell r="N458">
            <v>8127.6</v>
          </cell>
        </row>
        <row r="459">
          <cell r="D459" t="str">
            <v xml:space="preserve">3.6.1. Manutenção de Bem Imóvel </v>
          </cell>
          <cell r="N459">
            <v>1142.23</v>
          </cell>
        </row>
        <row r="460">
          <cell r="D460" t="str">
            <v xml:space="preserve">3.6.1. Manutenção de Bem Imóvel </v>
          </cell>
          <cell r="N460">
            <v>870.4</v>
          </cell>
        </row>
        <row r="461">
          <cell r="D461" t="str">
            <v xml:space="preserve">3.6.1. Manutenção de Bem Imóvel </v>
          </cell>
          <cell r="N461">
            <v>158.37</v>
          </cell>
        </row>
        <row r="462">
          <cell r="D462" t="str">
            <v xml:space="preserve">3.6.1. Manutenção de Bem Imóvel </v>
          </cell>
          <cell r="N462">
            <v>1236.5999999999999</v>
          </cell>
        </row>
        <row r="463">
          <cell r="D463" t="str">
            <v xml:space="preserve">3.6.1. Manutenção de Bem Imóvel </v>
          </cell>
          <cell r="N463">
            <v>242.24</v>
          </cell>
        </row>
        <row r="464">
          <cell r="D464" t="str">
            <v xml:space="preserve">3.6.1. Manutenção de Bem Imóvel </v>
          </cell>
          <cell r="N464">
            <v>490</v>
          </cell>
        </row>
        <row r="465">
          <cell r="D465" t="str">
            <v xml:space="preserve">3.7. Tecidos, Fardamentos e EPI </v>
          </cell>
          <cell r="N465">
            <v>18000</v>
          </cell>
        </row>
        <row r="466">
          <cell r="D466" t="str">
            <v xml:space="preserve">3.7. Tecidos, Fardamentos e EPI </v>
          </cell>
          <cell r="N466">
            <v>7450</v>
          </cell>
        </row>
        <row r="467">
          <cell r="D467" t="str">
            <v xml:space="preserve">3.7. Tecidos, Fardamentos e EPI </v>
          </cell>
          <cell r="N467">
            <v>230</v>
          </cell>
        </row>
        <row r="468">
          <cell r="D468" t="str">
            <v xml:space="preserve">3.7. Tecidos, Fardamentos e EPI </v>
          </cell>
          <cell r="N468">
            <v>1024</v>
          </cell>
        </row>
        <row r="469">
          <cell r="D469" t="str">
            <v xml:space="preserve">3.7. Tecidos, Fardamentos e EPI </v>
          </cell>
          <cell r="N469">
            <v>1745</v>
          </cell>
        </row>
        <row r="470">
          <cell r="D470" t="str">
            <v xml:space="preserve">3.7. Tecidos, Fardamentos e EPI </v>
          </cell>
          <cell r="N470">
            <v>4158.96</v>
          </cell>
        </row>
        <row r="471">
          <cell r="D471" t="str">
            <v xml:space="preserve">3.7. Tecidos, Fardamentos e EPI </v>
          </cell>
          <cell r="N471">
            <v>226</v>
          </cell>
        </row>
        <row r="472">
          <cell r="D472" t="str">
            <v xml:space="preserve">3.7. Tecidos, Fardamentos e EPI </v>
          </cell>
          <cell r="N472">
            <v>21310</v>
          </cell>
        </row>
        <row r="473">
          <cell r="D473" t="str">
            <v xml:space="preserve">3.7. Tecidos, Fardamentos e EPI </v>
          </cell>
          <cell r="N473">
            <v>2381.3000000000002</v>
          </cell>
        </row>
        <row r="474">
          <cell r="D474" t="str">
            <v xml:space="preserve">3.7. Tecidos, Fardamentos e EPI </v>
          </cell>
          <cell r="N474">
            <v>282</v>
          </cell>
        </row>
        <row r="475">
          <cell r="D475" t="str">
            <v xml:space="preserve">3.7. Tecidos, Fardamentos e EPI </v>
          </cell>
          <cell r="N475">
            <v>866</v>
          </cell>
        </row>
        <row r="476">
          <cell r="D476" t="str">
            <v xml:space="preserve">3.7. Tecidos, Fardamentos e EPI </v>
          </cell>
          <cell r="N476">
            <v>298.42</v>
          </cell>
        </row>
        <row r="477">
          <cell r="D477" t="str">
            <v xml:space="preserve">3.7. Tecidos, Fardamentos e EPI </v>
          </cell>
          <cell r="N477">
            <v>2303</v>
          </cell>
        </row>
        <row r="478">
          <cell r="D478" t="str">
            <v xml:space="preserve">3.8. Outras Despesas com Materiais Diversos </v>
          </cell>
          <cell r="N478">
            <v>780</v>
          </cell>
        </row>
        <row r="479">
          <cell r="D479" t="str">
            <v>4.1. Seguros (Imóvel e veículos)</v>
          </cell>
          <cell r="N479">
            <v>2363.88</v>
          </cell>
        </row>
        <row r="480">
          <cell r="D480" t="str">
            <v>4.3.1. Taxa de Manutenção de Conta</v>
          </cell>
          <cell r="N480">
            <v>255</v>
          </cell>
        </row>
        <row r="481">
          <cell r="D481" t="str">
            <v>4.3.1. Taxa de Manutenção de Conta</v>
          </cell>
          <cell r="N481">
            <v>255</v>
          </cell>
        </row>
        <row r="482">
          <cell r="D482" t="str">
            <v>4.3.2. Tarifas</v>
          </cell>
          <cell r="N482">
            <v>1694.45</v>
          </cell>
        </row>
        <row r="483">
          <cell r="D483" t="str">
            <v>5.1.1. Telefonia Móvel</v>
          </cell>
          <cell r="N483">
            <v>1455.72</v>
          </cell>
        </row>
        <row r="484">
          <cell r="D484" t="str">
            <v>5.1.1. Telefonia Móvel</v>
          </cell>
          <cell r="N484">
            <v>105.84</v>
          </cell>
        </row>
        <row r="485">
          <cell r="D485" t="str">
            <v>5.1.2. Telefonia Fixa/Internet</v>
          </cell>
          <cell r="N485">
            <v>223.5</v>
          </cell>
        </row>
        <row r="486">
          <cell r="D486" t="str">
            <v>5.1.2. Telefonia Fixa/Internet</v>
          </cell>
          <cell r="N486">
            <v>1617.33</v>
          </cell>
        </row>
        <row r="487">
          <cell r="D487" t="str">
            <v>5.1.2. Telefonia Fixa/Internet</v>
          </cell>
          <cell r="N487">
            <v>2971.84</v>
          </cell>
        </row>
        <row r="488">
          <cell r="D488" t="str">
            <v>5.2. Água</v>
          </cell>
          <cell r="N488">
            <v>30341.47</v>
          </cell>
        </row>
        <row r="489">
          <cell r="D489" t="str">
            <v>5.3. Energia Elétrica</v>
          </cell>
          <cell r="N489">
            <v>180967.42</v>
          </cell>
        </row>
        <row r="490">
          <cell r="D490" t="str">
            <v>5.4.2. Locação de Máquinas e Equipamentos (Pessoa Jurídica)</v>
          </cell>
          <cell r="N490">
            <v>2400</v>
          </cell>
        </row>
        <row r="491">
          <cell r="D491" t="str">
            <v>5.4.2. Locação de Máquinas e Equipamentos (Pessoa Jurídica)</v>
          </cell>
          <cell r="N491">
            <v>7920</v>
          </cell>
        </row>
        <row r="492">
          <cell r="D492" t="str">
            <v>5.4.2. Locação de Máquinas e Equipamentos (Pessoa Jurídica)</v>
          </cell>
          <cell r="N492">
            <v>3800</v>
          </cell>
        </row>
        <row r="493">
          <cell r="D493" t="str">
            <v>5.4.2. Locação de Máquinas e Equipamentos (Pessoa Jurídica)</v>
          </cell>
          <cell r="N493">
            <v>4100</v>
          </cell>
        </row>
        <row r="494">
          <cell r="D494" t="str">
            <v>5.4.2. Locação de Máquinas e Equipamentos (Pessoa Jurídica)</v>
          </cell>
          <cell r="N494">
            <v>11763.82</v>
          </cell>
        </row>
        <row r="495">
          <cell r="D495" t="str">
            <v>5.4.2. Locação de Máquinas e Equipamentos (Pessoa Jurídica)</v>
          </cell>
          <cell r="N495">
            <v>820</v>
          </cell>
        </row>
        <row r="496">
          <cell r="D496" t="str">
            <v>5.4.2. Locação de Máquinas e Equipamentos (Pessoa Jurídica)</v>
          </cell>
          <cell r="N496">
            <v>1610</v>
          </cell>
        </row>
        <row r="497">
          <cell r="D497" t="str">
            <v>5.4.2. Locação de Máquinas e Equipamentos (Pessoa Jurídica)</v>
          </cell>
          <cell r="N497">
            <v>14943.93</v>
          </cell>
        </row>
        <row r="498">
          <cell r="D498" t="str">
            <v>5.4.2. Locação de Máquinas e Equipamentos (Pessoa Jurídica)</v>
          </cell>
          <cell r="N498">
            <v>4674.97</v>
          </cell>
        </row>
        <row r="499">
          <cell r="D499" t="str">
            <v>5.4.4. Locação de Veículos Automotores (Pessoa Jurídica) (Exceto Ambulância)</v>
          </cell>
          <cell r="N499">
            <v>1900</v>
          </cell>
        </row>
        <row r="500">
          <cell r="D500" t="str">
            <v>5.4.4. Locação de Veículos Automotores (Pessoa Jurídica) (Exceto Ambulância)</v>
          </cell>
          <cell r="N500">
            <v>1900</v>
          </cell>
        </row>
        <row r="501">
          <cell r="D501" t="str">
            <v>5.4.4. Locação de Veículos Automotores (Pessoa Jurídica) (Exceto Ambulância)</v>
          </cell>
          <cell r="N501">
            <v>730</v>
          </cell>
        </row>
        <row r="502">
          <cell r="D502" t="str">
            <v>5.7.2. Outras Despesas Gerais (Pessoa Juridica)</v>
          </cell>
          <cell r="N502">
            <v>74.38</v>
          </cell>
        </row>
        <row r="503">
          <cell r="D503" t="str">
            <v>5.7.2. Outras Despesas Gerais (Pessoa Juridica)</v>
          </cell>
          <cell r="N503">
            <v>121.32</v>
          </cell>
        </row>
        <row r="504">
          <cell r="D504" t="str">
            <v>5.7.2. Outras Despesas Gerais (Pessoa Juridica)</v>
          </cell>
          <cell r="N504">
            <v>29.01</v>
          </cell>
        </row>
        <row r="505">
          <cell r="D505" t="str">
            <v>6.1.1.1. Médicos</v>
          </cell>
          <cell r="N505">
            <v>197530</v>
          </cell>
        </row>
        <row r="506">
          <cell r="D506" t="str">
            <v>6.1.1.3. Laboratório</v>
          </cell>
          <cell r="N506">
            <v>63000</v>
          </cell>
        </row>
        <row r="507">
          <cell r="D507" t="str">
            <v>6.1.1.3. Laboratório</v>
          </cell>
          <cell r="N507">
            <v>64800.66</v>
          </cell>
        </row>
        <row r="508">
          <cell r="D508" t="str">
            <v>6.1.1.3. Laboratório</v>
          </cell>
          <cell r="N508">
            <v>42000</v>
          </cell>
        </row>
        <row r="509">
          <cell r="D509" t="str">
            <v>6.1.1.5. Locação de Ambulâncias</v>
          </cell>
          <cell r="N509">
            <v>33094.5</v>
          </cell>
        </row>
        <row r="510">
          <cell r="D510" t="str">
            <v>6.1.2.1. Médicos</v>
          </cell>
          <cell r="N510">
            <v>3135.03</v>
          </cell>
        </row>
        <row r="511">
          <cell r="D511" t="str">
            <v>6.1.2.1. Médicos</v>
          </cell>
          <cell r="N511">
            <v>1651.61</v>
          </cell>
        </row>
        <row r="512">
          <cell r="D512" t="str">
            <v>6.1.2.1. Médicos</v>
          </cell>
          <cell r="N512">
            <v>3058.61</v>
          </cell>
        </row>
        <row r="513">
          <cell r="D513" t="str">
            <v>6.1.2.1. Médicos</v>
          </cell>
          <cell r="N513">
            <v>7874.08</v>
          </cell>
        </row>
        <row r="514">
          <cell r="D514" t="str">
            <v>6.1.2.1. Médicos</v>
          </cell>
          <cell r="N514">
            <v>466.66</v>
          </cell>
        </row>
        <row r="515">
          <cell r="D515" t="str">
            <v>6.1.2.1. Médicos</v>
          </cell>
          <cell r="N515">
            <v>3173.53</v>
          </cell>
        </row>
        <row r="516">
          <cell r="D516" t="str">
            <v>6.1.2.1. Médicos</v>
          </cell>
          <cell r="N516">
            <v>10579.13</v>
          </cell>
        </row>
        <row r="517">
          <cell r="D517" t="str">
            <v>6.1.2.1. Médicos</v>
          </cell>
          <cell r="N517">
            <v>3372.92</v>
          </cell>
        </row>
        <row r="518">
          <cell r="D518" t="str">
            <v>6.1.2.1. Médicos</v>
          </cell>
          <cell r="N518">
            <v>3109.48</v>
          </cell>
        </row>
        <row r="519">
          <cell r="D519" t="str">
            <v>6.1.2.1. Médicos</v>
          </cell>
          <cell r="N519">
            <v>1695.77</v>
          </cell>
        </row>
        <row r="520">
          <cell r="D520" t="str">
            <v>6.1.2.1. Médicos</v>
          </cell>
          <cell r="N520">
            <v>2401.09</v>
          </cell>
        </row>
        <row r="521">
          <cell r="D521" t="str">
            <v>6.1.2.1. Médicos</v>
          </cell>
          <cell r="N521">
            <v>950.81</v>
          </cell>
        </row>
        <row r="522">
          <cell r="D522" t="str">
            <v>6.1.2.1. Médicos</v>
          </cell>
          <cell r="N522">
            <v>7830.64</v>
          </cell>
        </row>
        <row r="523">
          <cell r="D523" t="str">
            <v>6.1.2.1. Médicos</v>
          </cell>
          <cell r="N523">
            <v>4486.45</v>
          </cell>
        </row>
        <row r="524">
          <cell r="D524" t="str">
            <v>6.1.2.1. Médicos</v>
          </cell>
          <cell r="N524">
            <v>1717.15</v>
          </cell>
        </row>
        <row r="525">
          <cell r="D525" t="str">
            <v>6.1.2.1. Médicos</v>
          </cell>
          <cell r="N525">
            <v>1695.77</v>
          </cell>
        </row>
        <row r="526">
          <cell r="D526" t="str">
            <v>6.1.2.1. Médicos</v>
          </cell>
          <cell r="N526">
            <v>2803.71</v>
          </cell>
        </row>
        <row r="527">
          <cell r="D527" t="str">
            <v>6.1.2.1. Médicos</v>
          </cell>
          <cell r="N527">
            <v>1695.77</v>
          </cell>
        </row>
        <row r="528">
          <cell r="D528" t="str">
            <v>6.1.2.1. Médicos</v>
          </cell>
          <cell r="N528">
            <v>4305.57</v>
          </cell>
        </row>
        <row r="529">
          <cell r="D529" t="str">
            <v>6.1.2.1. Médicos</v>
          </cell>
          <cell r="N529">
            <v>1537.75</v>
          </cell>
        </row>
        <row r="530">
          <cell r="D530" t="str">
            <v>6.1.2.1. Médicos</v>
          </cell>
          <cell r="N530">
            <v>3139.2</v>
          </cell>
        </row>
        <row r="531">
          <cell r="D531" t="str">
            <v>6.1.2.1. Médicos</v>
          </cell>
          <cell r="N531">
            <v>3271.28</v>
          </cell>
        </row>
        <row r="532">
          <cell r="D532" t="str">
            <v>6.1.2.1. Médicos</v>
          </cell>
          <cell r="N532">
            <v>3510</v>
          </cell>
        </row>
        <row r="533">
          <cell r="D533" t="str">
            <v>6.1.2.1. Médicos</v>
          </cell>
          <cell r="N533">
            <v>999.53</v>
          </cell>
        </row>
        <row r="534">
          <cell r="D534" t="str">
            <v>6.1.2.2. Outros profissionais de saúde</v>
          </cell>
          <cell r="N534">
            <v>1549.74</v>
          </cell>
        </row>
        <row r="535">
          <cell r="D535" t="str">
            <v>6.1.2.2. Outros profissionais de saúde</v>
          </cell>
          <cell r="N535">
            <v>119.65</v>
          </cell>
        </row>
        <row r="536">
          <cell r="D536" t="str">
            <v>6.1.2.2. Outros profissionais de saúde</v>
          </cell>
          <cell r="N536">
            <v>610.87</v>
          </cell>
        </row>
        <row r="537">
          <cell r="D537" t="str">
            <v>6.1.2.2. Outros profissionais de saúde</v>
          </cell>
          <cell r="N537">
            <v>1412.6</v>
          </cell>
        </row>
        <row r="538">
          <cell r="D538" t="str">
            <v>6.1.2.2. Outros profissionais de saúde</v>
          </cell>
          <cell r="N538">
            <v>2613.13</v>
          </cell>
        </row>
        <row r="539">
          <cell r="D539" t="str">
            <v>6.1.2.2. Outros profissionais de saúde</v>
          </cell>
          <cell r="N539">
            <v>1142.76</v>
          </cell>
        </row>
        <row r="540">
          <cell r="D540" t="str">
            <v>6.1.2.2. Outros profissionais de saúde</v>
          </cell>
          <cell r="N540">
            <v>1228.3499999999999</v>
          </cell>
        </row>
        <row r="541">
          <cell r="D541" t="str">
            <v>6.1.2.2. Outros profissionais de saúde</v>
          </cell>
          <cell r="N541">
            <v>118.96</v>
          </cell>
        </row>
        <row r="542">
          <cell r="D542" t="str">
            <v>6.1.2.2. Outros profissionais de saúde</v>
          </cell>
          <cell r="N542">
            <v>3023.76</v>
          </cell>
        </row>
        <row r="543">
          <cell r="D543" t="str">
            <v>6.1.2.2. Outros profissionais de saúde</v>
          </cell>
          <cell r="N543">
            <v>119.64</v>
          </cell>
        </row>
        <row r="544">
          <cell r="D544" t="str">
            <v>6.1.2.2. Outros profissionais de saúde</v>
          </cell>
          <cell r="N544">
            <v>1511.37</v>
          </cell>
        </row>
        <row r="545">
          <cell r="D545" t="str">
            <v>6.1.2.2. Outros profissionais de saúde</v>
          </cell>
          <cell r="N545">
            <v>1010.73</v>
          </cell>
        </row>
        <row r="546">
          <cell r="D546" t="str">
            <v>6.1.2.2. Outros profissionais de saúde</v>
          </cell>
          <cell r="N546">
            <v>418.75</v>
          </cell>
        </row>
        <row r="547">
          <cell r="D547" t="str">
            <v>6.1.2.2. Outros profissionais de saúde</v>
          </cell>
          <cell r="N547">
            <v>630.79</v>
          </cell>
        </row>
        <row r="548">
          <cell r="D548" t="str">
            <v>6.1.2.2. Outros profissionais de saúde</v>
          </cell>
          <cell r="N548">
            <v>221.73</v>
          </cell>
        </row>
        <row r="549">
          <cell r="D549" t="str">
            <v>6.1.2.2. Outros profissionais de saúde</v>
          </cell>
          <cell r="N549">
            <v>2336.15</v>
          </cell>
        </row>
        <row r="550">
          <cell r="D550" t="str">
            <v>6.1.2.2. Outros profissionais de saúde</v>
          </cell>
          <cell r="N550">
            <v>245.61</v>
          </cell>
        </row>
        <row r="551">
          <cell r="D551" t="str">
            <v>6.1.2.2. Outros profissionais de saúde</v>
          </cell>
          <cell r="N551">
            <v>492.57</v>
          </cell>
        </row>
        <row r="552">
          <cell r="D552" t="str">
            <v>6.1.2.2. Outros profissionais de saúde</v>
          </cell>
          <cell r="N552">
            <v>630.79</v>
          </cell>
        </row>
        <row r="553">
          <cell r="D553" t="str">
            <v>6.1.2.2. Outros profissionais de saúde</v>
          </cell>
          <cell r="N553">
            <v>538.39</v>
          </cell>
        </row>
        <row r="554">
          <cell r="D554" t="str">
            <v>6.1.2.2. Outros profissionais de saúde</v>
          </cell>
          <cell r="N554">
            <v>837.28</v>
          </cell>
        </row>
        <row r="555">
          <cell r="D555" t="str">
            <v>6.1.2.2. Outros profissionais de saúde</v>
          </cell>
          <cell r="N555">
            <v>2086.83</v>
          </cell>
        </row>
        <row r="556">
          <cell r="D556" t="str">
            <v>6.1.2.2. Outros profissionais de saúde</v>
          </cell>
          <cell r="N556">
            <v>418.73</v>
          </cell>
        </row>
        <row r="557">
          <cell r="D557" t="str">
            <v>6.1.2.2. Outros profissionais de saúde</v>
          </cell>
          <cell r="N557">
            <v>352.89</v>
          </cell>
        </row>
        <row r="558">
          <cell r="D558" t="str">
            <v>6.1.2.2. Outros profissionais de saúde</v>
          </cell>
          <cell r="N558">
            <v>908.23</v>
          </cell>
        </row>
        <row r="559">
          <cell r="D559" t="str">
            <v>6.1.2.2. Outros profissionais de saúde</v>
          </cell>
          <cell r="N559">
            <v>163.37</v>
          </cell>
        </row>
        <row r="560">
          <cell r="D560" t="str">
            <v>6.1.2.2. Outros profissionais de saúde</v>
          </cell>
          <cell r="N560">
            <v>452.59</v>
          </cell>
        </row>
        <row r="561">
          <cell r="D561" t="str">
            <v>6.1.2.2. Outros profissionais de saúde</v>
          </cell>
          <cell r="N561">
            <v>549.76</v>
          </cell>
        </row>
        <row r="562">
          <cell r="D562" t="str">
            <v>6.1.2.2. Outros profissionais de saúde</v>
          </cell>
          <cell r="N562">
            <v>418.73</v>
          </cell>
        </row>
        <row r="563">
          <cell r="D563" t="str">
            <v>6.1.2.2. Outros profissionais de saúde</v>
          </cell>
          <cell r="N563">
            <v>138.66999999999999</v>
          </cell>
        </row>
        <row r="564">
          <cell r="D564" t="str">
            <v>6.1.2.2. Outros profissionais de saúde</v>
          </cell>
          <cell r="N564">
            <v>1584.57</v>
          </cell>
        </row>
        <row r="565">
          <cell r="D565" t="str">
            <v>6.1.2.2. Outros profissionais de saúde</v>
          </cell>
          <cell r="N565">
            <v>3819.45</v>
          </cell>
        </row>
        <row r="566">
          <cell r="D566" t="str">
            <v>6.1.2.2. Outros profissionais de saúde</v>
          </cell>
          <cell r="N566">
            <v>609.59</v>
          </cell>
        </row>
        <row r="567">
          <cell r="D567" t="str">
            <v>6.1.2.2. Outros profissionais de saúde</v>
          </cell>
          <cell r="N567">
            <v>478.55</v>
          </cell>
        </row>
        <row r="568">
          <cell r="D568" t="str">
            <v>6.1.2.2. Outros profissionais de saúde</v>
          </cell>
          <cell r="N568">
            <v>1038.49</v>
          </cell>
        </row>
        <row r="569">
          <cell r="D569" t="str">
            <v>6.1.2.2. Outros profissionais de saúde</v>
          </cell>
          <cell r="N569">
            <v>1381.81</v>
          </cell>
        </row>
        <row r="570">
          <cell r="D570" t="str">
            <v>6.1.2.2. Outros profissionais de saúde</v>
          </cell>
          <cell r="N570">
            <v>902.27</v>
          </cell>
        </row>
        <row r="571">
          <cell r="D571" t="str">
            <v>6.1.2.2. Outros profissionais de saúde</v>
          </cell>
          <cell r="N571">
            <v>204.71</v>
          </cell>
        </row>
        <row r="572">
          <cell r="D572" t="str">
            <v>6.1.2.2. Outros profissionais de saúde</v>
          </cell>
          <cell r="N572">
            <v>541.29</v>
          </cell>
        </row>
        <row r="573">
          <cell r="D573" t="str">
            <v>6.1.2.2. Outros profissionais de saúde</v>
          </cell>
          <cell r="N573">
            <v>410.2</v>
          </cell>
        </row>
        <row r="574">
          <cell r="D574" t="str">
            <v>6.1.2.2. Outros profissionais de saúde</v>
          </cell>
          <cell r="N574">
            <v>1177.8800000000001</v>
          </cell>
        </row>
        <row r="575">
          <cell r="D575" t="str">
            <v>6.1.2.2. Outros profissionais de saúde</v>
          </cell>
          <cell r="N575">
            <v>3268.63</v>
          </cell>
        </row>
        <row r="576">
          <cell r="D576" t="str">
            <v>6.1.2.2. Outros profissionais de saúde</v>
          </cell>
          <cell r="N576">
            <v>372.52</v>
          </cell>
        </row>
        <row r="577">
          <cell r="D577" t="str">
            <v>6.1.2.2. Outros profissionais de saúde</v>
          </cell>
          <cell r="N577">
            <v>239.28</v>
          </cell>
        </row>
        <row r="578">
          <cell r="D578" t="str">
            <v>6.1.2.2. Outros profissionais de saúde</v>
          </cell>
          <cell r="N578">
            <v>481.16</v>
          </cell>
        </row>
        <row r="579">
          <cell r="D579" t="str">
            <v>6.1.2.2. Outros profissionais de saúde</v>
          </cell>
          <cell r="N579">
            <v>953.55</v>
          </cell>
        </row>
        <row r="580">
          <cell r="D580" t="str">
            <v>6.1.2.2. Outros profissionais de saúde</v>
          </cell>
          <cell r="N580">
            <v>538.36</v>
          </cell>
        </row>
        <row r="581">
          <cell r="D581" t="str">
            <v>6.1.2.2. Outros profissionais de saúde</v>
          </cell>
          <cell r="N581">
            <v>631.29</v>
          </cell>
        </row>
        <row r="582">
          <cell r="D582" t="str">
            <v>6.1.2.2. Outros profissionais de saúde</v>
          </cell>
          <cell r="N582">
            <v>120.35</v>
          </cell>
        </row>
        <row r="583">
          <cell r="D583" t="str">
            <v>6.1.2.2. Outros profissionais de saúde</v>
          </cell>
          <cell r="N583">
            <v>1228.3499999999999</v>
          </cell>
        </row>
        <row r="584">
          <cell r="D584" t="str">
            <v>6.1.2.2. Outros profissionais de saúde</v>
          </cell>
          <cell r="N584">
            <v>902.27</v>
          </cell>
        </row>
        <row r="585">
          <cell r="D585" t="str">
            <v>6.1.2.2. Outros profissionais de saúde</v>
          </cell>
          <cell r="N585">
            <v>1016.96</v>
          </cell>
        </row>
        <row r="586">
          <cell r="D586" t="str">
            <v>6.1.2.2. Outros profissionais de saúde</v>
          </cell>
          <cell r="N586">
            <v>215.05</v>
          </cell>
        </row>
        <row r="587">
          <cell r="D587" t="str">
            <v>6.1.2.2. Outros profissionais de saúde</v>
          </cell>
          <cell r="N587">
            <v>1054.49</v>
          </cell>
        </row>
        <row r="588">
          <cell r="D588" t="str">
            <v>6.1.2.2. Outros profissionais de saúde</v>
          </cell>
          <cell r="N588">
            <v>541.29</v>
          </cell>
        </row>
        <row r="589">
          <cell r="D589" t="str">
            <v>6.1.2.3. Farmacêutico</v>
          </cell>
          <cell r="N589">
            <v>787.6</v>
          </cell>
        </row>
        <row r="590">
          <cell r="D590" t="str">
            <v>6.1.2.3. Farmacêutico</v>
          </cell>
          <cell r="N590">
            <v>300.73</v>
          </cell>
        </row>
        <row r="591">
          <cell r="D591" t="str">
            <v>6.1.2.3. Farmacêutico</v>
          </cell>
          <cell r="N591">
            <v>765.53</v>
          </cell>
        </row>
        <row r="592">
          <cell r="D592" t="str">
            <v>6.1.2.3. Farmacêutico</v>
          </cell>
          <cell r="N592">
            <v>2675.04</v>
          </cell>
        </row>
        <row r="593">
          <cell r="D593" t="str">
            <v>6.1.2.3. Farmacêutico</v>
          </cell>
          <cell r="N593">
            <v>787.6</v>
          </cell>
        </row>
        <row r="594">
          <cell r="D594" t="str">
            <v>6.1.2.3. Farmacêutico</v>
          </cell>
          <cell r="N594">
            <v>4703.32</v>
          </cell>
        </row>
        <row r="595">
          <cell r="D595" t="str">
            <v>6.1.2.3. Farmacêutico</v>
          </cell>
          <cell r="N595">
            <v>1486.48</v>
          </cell>
        </row>
        <row r="596">
          <cell r="D596" t="str">
            <v>6.1.2.3. Farmacêutico</v>
          </cell>
          <cell r="N596">
            <v>214.8</v>
          </cell>
        </row>
        <row r="597">
          <cell r="D597" t="str">
            <v>6.3.1.1.1. Lavanderia</v>
          </cell>
          <cell r="N597">
            <v>43277.3</v>
          </cell>
        </row>
        <row r="598">
          <cell r="D598" t="str">
            <v>6.3.1.2. Coleta de Lixo Hospitalar</v>
          </cell>
          <cell r="N598">
            <v>38775</v>
          </cell>
        </row>
        <row r="599">
          <cell r="D599" t="str">
            <v>6.3.1.3. Manutenção/Aluguel/Uso de Sistemas ou Softwares</v>
          </cell>
          <cell r="N599">
            <v>2651.61</v>
          </cell>
        </row>
        <row r="600">
          <cell r="D600" t="str">
            <v>6.3.1.3. Manutenção/Aluguel/Uso de Sistemas ou Softwares</v>
          </cell>
          <cell r="N600">
            <v>1000</v>
          </cell>
        </row>
        <row r="601">
          <cell r="D601" t="str">
            <v>6.3.1.3. Manutenção/Aluguel/Uso de Sistemas ou Softwares</v>
          </cell>
          <cell r="N601">
            <v>22029.69</v>
          </cell>
        </row>
        <row r="602">
          <cell r="D602" t="str">
            <v>6.3.1.3. Manutenção/Aluguel/Uso de Sistemas ou Softwares</v>
          </cell>
          <cell r="N602">
            <v>1101.48</v>
          </cell>
        </row>
        <row r="603">
          <cell r="D603" t="str">
            <v>6.3.1.3. Manutenção/Aluguel/Uso de Sistemas ou Softwares</v>
          </cell>
          <cell r="N603">
            <v>850</v>
          </cell>
        </row>
        <row r="604">
          <cell r="D604" t="str">
            <v>6.3.1.3. Manutenção/Aluguel/Uso de Sistemas ou Softwares</v>
          </cell>
          <cell r="N604">
            <v>2300</v>
          </cell>
        </row>
        <row r="605">
          <cell r="D605" t="str">
            <v>6.3.1.4. Vigilância</v>
          </cell>
          <cell r="N605">
            <v>99258.92</v>
          </cell>
        </row>
        <row r="606">
          <cell r="D606" t="str">
            <v>6.3.1.5. Consultorias e Treinamentos</v>
          </cell>
          <cell r="N606">
            <v>8524.25</v>
          </cell>
        </row>
        <row r="607">
          <cell r="D607" t="str">
            <v>6.3.1.7. Dedetização</v>
          </cell>
          <cell r="N607">
            <v>1250</v>
          </cell>
        </row>
        <row r="608">
          <cell r="D608" t="str">
            <v>6.3.1.8. Limpeza</v>
          </cell>
          <cell r="N608">
            <v>148132.63</v>
          </cell>
        </row>
        <row r="609">
          <cell r="D609" t="str">
            <v>6.3.1.9. Outras Pessoas Jurídicas</v>
          </cell>
          <cell r="N609">
            <v>11771.64</v>
          </cell>
        </row>
        <row r="610">
          <cell r="D610" t="str">
            <v>6.3.1.9. Outras Pessoas Jurídicas</v>
          </cell>
          <cell r="N610">
            <v>5800</v>
          </cell>
        </row>
        <row r="611">
          <cell r="D611" t="str">
            <v>6.3.1.9. Outras Pessoas Jurídicas</v>
          </cell>
          <cell r="N611">
            <v>3000</v>
          </cell>
        </row>
        <row r="612">
          <cell r="D612" t="str">
            <v>6.3.1.9. Outras Pessoas Jurídicas</v>
          </cell>
          <cell r="N612">
            <v>748.48</v>
          </cell>
        </row>
        <row r="613">
          <cell r="D613" t="str">
            <v>6.3.1.9. Outras Pessoas Jurídicas</v>
          </cell>
          <cell r="N613">
            <v>2031.29</v>
          </cell>
        </row>
        <row r="614">
          <cell r="D614" t="str">
            <v>6.3.1.9. Outras Pessoas Jurídicas</v>
          </cell>
          <cell r="N614">
            <v>19987.169999999998</v>
          </cell>
        </row>
        <row r="615">
          <cell r="D615" t="str">
            <v>6.3.1.9. Outras Pessoas Jurídicas</v>
          </cell>
          <cell r="N615">
            <v>420</v>
          </cell>
        </row>
        <row r="616">
          <cell r="D616" t="str">
            <v>6.3.1.9. Outras Pessoas Jurídicas</v>
          </cell>
          <cell r="N616">
            <v>998</v>
          </cell>
        </row>
        <row r="617">
          <cell r="D617" t="str">
            <v>6.3.1.9. Outras Pessoas Jurídicas</v>
          </cell>
          <cell r="N617">
            <v>665</v>
          </cell>
        </row>
        <row r="618">
          <cell r="D618" t="str">
            <v>6.3.1.9. Outras Pessoas Jurídicas</v>
          </cell>
          <cell r="N618">
            <v>665</v>
          </cell>
        </row>
        <row r="619">
          <cell r="D619" t="str">
            <v>6.3.1.9. Outras Pessoas Jurídicas</v>
          </cell>
          <cell r="N619">
            <v>998</v>
          </cell>
        </row>
        <row r="620">
          <cell r="D620" t="str">
            <v>6.3.1.9. Outras Pessoas Jurídicas</v>
          </cell>
          <cell r="N620">
            <v>998</v>
          </cell>
        </row>
        <row r="621">
          <cell r="D621" t="str">
            <v>6.3.1.9. Outras Pessoas Jurídicas</v>
          </cell>
          <cell r="N621">
            <v>998</v>
          </cell>
        </row>
        <row r="622">
          <cell r="D622" t="str">
            <v>6.3.1.9. Outras Pessoas Jurídicas</v>
          </cell>
          <cell r="N622">
            <v>998</v>
          </cell>
        </row>
        <row r="623">
          <cell r="D623" t="str">
            <v>6.3.1.9. Outras Pessoas Jurídicas</v>
          </cell>
          <cell r="N623">
            <v>72350</v>
          </cell>
        </row>
        <row r="624">
          <cell r="D624" t="str">
            <v>6.3.2.2. Apoio Administrativo, Técnico e Operacional</v>
          </cell>
          <cell r="N624">
            <v>1949.09</v>
          </cell>
        </row>
        <row r="625">
          <cell r="D625" t="str">
            <v>6.3.2.2. Apoio Administrativo, Técnico e Operacional</v>
          </cell>
          <cell r="N625">
            <v>1434.71</v>
          </cell>
        </row>
        <row r="626">
          <cell r="D626" t="str">
            <v>6.3.2.2. Apoio Administrativo, Técnico e Operacional</v>
          </cell>
          <cell r="N626">
            <v>1690.17</v>
          </cell>
        </row>
        <row r="627">
          <cell r="D627" t="str">
            <v>6.3.2.2. Apoio Administrativo, Técnico e Operacional</v>
          </cell>
          <cell r="N627">
            <v>957.12</v>
          </cell>
        </row>
        <row r="628">
          <cell r="D628" t="str">
            <v>6.3.2.2. Apoio Administrativo, Técnico e Operacional</v>
          </cell>
          <cell r="N628">
            <v>1313.17</v>
          </cell>
        </row>
        <row r="629">
          <cell r="D629" t="str">
            <v>6.3.2.2. Apoio Administrativo, Técnico e Operacional</v>
          </cell>
          <cell r="N629">
            <v>5000</v>
          </cell>
        </row>
        <row r="630">
          <cell r="D630" t="str">
            <v>6.3.2.2. Apoio Administrativo, Técnico e Operacional</v>
          </cell>
          <cell r="N630">
            <v>957.12</v>
          </cell>
        </row>
        <row r="631">
          <cell r="D631" t="str">
            <v>6.3.2.2. Apoio Administrativo, Técnico e Operacional</v>
          </cell>
          <cell r="N631">
            <v>913.03</v>
          </cell>
        </row>
        <row r="632">
          <cell r="D632" t="str">
            <v>6.3.2.2. Apoio Administrativo, Técnico e Operacional</v>
          </cell>
          <cell r="N632">
            <v>1104.74</v>
          </cell>
        </row>
        <row r="633">
          <cell r="D633" t="str">
            <v>6.3.2.2. Apoio Administrativo, Técnico e Operacional</v>
          </cell>
          <cell r="N633">
            <v>1256.21</v>
          </cell>
        </row>
        <row r="634">
          <cell r="D634" t="str">
            <v>6.3.2.2. Apoio Administrativo, Técnico e Operacional</v>
          </cell>
          <cell r="N634">
            <v>1147.6400000000001</v>
          </cell>
        </row>
        <row r="635">
          <cell r="D635" t="str">
            <v>6.3.2.2. Apoio Administrativo, Técnico e Operacional</v>
          </cell>
          <cell r="N635">
            <v>2296.4299999999998</v>
          </cell>
        </row>
        <row r="636">
          <cell r="D636" t="str">
            <v>6.3.2.2. Apoio Administrativo, Técnico e Operacional</v>
          </cell>
          <cell r="N636">
            <v>1555.33</v>
          </cell>
        </row>
        <row r="637">
          <cell r="D637" t="str">
            <v>6.3.2.2. Apoio Administrativo, Técnico e Operacional</v>
          </cell>
          <cell r="N637">
            <v>418.73</v>
          </cell>
        </row>
        <row r="638">
          <cell r="D638" t="str">
            <v>6.3.2.2. Apoio Administrativo, Técnico e Operacional</v>
          </cell>
          <cell r="N638">
            <v>1718.49</v>
          </cell>
        </row>
        <row r="639">
          <cell r="D639" t="str">
            <v>6.3.2.2. Apoio Administrativo, Técnico e Operacional</v>
          </cell>
          <cell r="N639">
            <v>3817.43</v>
          </cell>
        </row>
        <row r="640">
          <cell r="D640" t="str">
            <v>6.3.2.2. Apoio Administrativo, Técnico e Operacional</v>
          </cell>
          <cell r="N640">
            <v>1177.19</v>
          </cell>
        </row>
        <row r="641">
          <cell r="D641" t="str">
            <v>6.3.2.2. Apoio Administrativo, Técnico e Operacional</v>
          </cell>
          <cell r="N641">
            <v>1520.41</v>
          </cell>
        </row>
        <row r="642">
          <cell r="D642" t="str">
            <v>6.3.2.2. Apoio Administrativo, Técnico e Operacional</v>
          </cell>
          <cell r="N642">
            <v>2033.89</v>
          </cell>
        </row>
        <row r="643">
          <cell r="D643" t="str">
            <v>6.3.2.2. Apoio Administrativo, Técnico e Operacional</v>
          </cell>
          <cell r="N643">
            <v>120.35</v>
          </cell>
        </row>
        <row r="644">
          <cell r="D644" t="str">
            <v>6.3.2.2. Apoio Administrativo, Técnico e Operacional</v>
          </cell>
          <cell r="N644">
            <v>8500</v>
          </cell>
        </row>
        <row r="645">
          <cell r="D645" t="str">
            <v>6.3.2.2. Apoio Administrativo, Técnico e Operacional</v>
          </cell>
          <cell r="N645">
            <v>2033.89</v>
          </cell>
        </row>
        <row r="646">
          <cell r="D646" t="str">
            <v>6.3.2.2. Apoio Administrativo, Técnico e Operacional</v>
          </cell>
          <cell r="N646">
            <v>2145.0500000000002</v>
          </cell>
        </row>
        <row r="647">
          <cell r="D647" t="str">
            <v>6.3.2.2. Apoio Administrativo, Técnico e Operacional</v>
          </cell>
          <cell r="N647">
            <v>3147.86</v>
          </cell>
        </row>
        <row r="648">
          <cell r="D648" t="str">
            <v>6.3.2.2. Apoio Administrativo, Técnico e Operacional</v>
          </cell>
          <cell r="N648">
            <v>2547.81</v>
          </cell>
        </row>
        <row r="649">
          <cell r="D649" t="str">
            <v>6.3.2.2. Apoio Administrativo, Técnico e Operacional</v>
          </cell>
          <cell r="N649">
            <v>960.72</v>
          </cell>
        </row>
        <row r="650">
          <cell r="D650" t="str">
            <v>6.3.2.2. Apoio Administrativo, Técnico e Operacional</v>
          </cell>
          <cell r="N650">
            <v>2518.8000000000002</v>
          </cell>
        </row>
        <row r="651">
          <cell r="D651" t="str">
            <v>6.3.2.2. Apoio Administrativo, Técnico e Operacional</v>
          </cell>
          <cell r="N651">
            <v>1804.5</v>
          </cell>
        </row>
        <row r="652">
          <cell r="D652" t="str">
            <v>6.3.2.2. Apoio Administrativo, Técnico e Operacional</v>
          </cell>
          <cell r="N652">
            <v>1974.2</v>
          </cell>
        </row>
        <row r="653">
          <cell r="D653" t="str">
            <v>6.3.2.2. Apoio Administrativo, Técnico e Operacional</v>
          </cell>
          <cell r="N653">
            <v>1573.83</v>
          </cell>
        </row>
        <row r="654">
          <cell r="D654" t="str">
            <v>6.3.2.2. Apoio Administrativo, Técnico e Operacional</v>
          </cell>
          <cell r="N654">
            <v>1480.73</v>
          </cell>
        </row>
        <row r="655">
          <cell r="D655" t="str">
            <v>7.2.2. Reparo e Manutenção de Bens Imóveis</v>
          </cell>
          <cell r="N655">
            <v>1900</v>
          </cell>
        </row>
        <row r="656">
          <cell r="D656" t="str">
            <v>7.2.1.1. Equipamentos Médico-Hospitalar</v>
          </cell>
          <cell r="N656">
            <v>31126.79</v>
          </cell>
        </row>
        <row r="657">
          <cell r="D657" t="str">
            <v>7.2.1.1. Equipamentos Médico-Hospitalar</v>
          </cell>
          <cell r="N657">
            <v>36112.79</v>
          </cell>
        </row>
        <row r="658">
          <cell r="D658" t="str">
            <v>7.2.1.1. Equipamentos Médico-Hospitalar</v>
          </cell>
          <cell r="N658">
            <v>3043.5</v>
          </cell>
        </row>
        <row r="659">
          <cell r="D659" t="str">
            <v>7.2.1.1. Equipamentos Médico-Hospitalar</v>
          </cell>
          <cell r="N659">
            <v>8100</v>
          </cell>
        </row>
        <row r="660">
          <cell r="D660" t="str">
            <v>7.2.1.1. Equipamentos Médico-Hospitalar</v>
          </cell>
          <cell r="N660">
            <v>1630</v>
          </cell>
        </row>
        <row r="661">
          <cell r="D661" t="str">
            <v>7.2.1.1. Equipamentos Médico-Hospitalar</v>
          </cell>
          <cell r="N661">
            <v>1630</v>
          </cell>
        </row>
        <row r="662">
          <cell r="D662" t="str">
            <v>7.2.1.1. Equipamentos Médico-Hospitalar</v>
          </cell>
          <cell r="N662">
            <v>1630</v>
          </cell>
        </row>
        <row r="663">
          <cell r="D663" t="str">
            <v>7.2.1.1. Equipamentos Médico-Hospitalar</v>
          </cell>
          <cell r="N663">
            <v>1630</v>
          </cell>
        </row>
        <row r="664">
          <cell r="D664" t="str">
            <v>7.2.1.1. Equipamentos Médico-Hospitalar</v>
          </cell>
          <cell r="N664">
            <v>450</v>
          </cell>
        </row>
        <row r="665">
          <cell r="D665" t="str">
            <v>7.2.1.2. Equipamentos de Informática</v>
          </cell>
          <cell r="N665">
            <v>2340</v>
          </cell>
        </row>
        <row r="666">
          <cell r="D666" t="str">
            <v>7.2.1.3. Engenharia Clínica</v>
          </cell>
          <cell r="N666">
            <v>13300</v>
          </cell>
        </row>
        <row r="667">
          <cell r="D667" t="str">
            <v>7.2.1.4. Outros Reparos e Manutenção de Máquinas e Equipamentos</v>
          </cell>
          <cell r="N667">
            <v>2100</v>
          </cell>
        </row>
        <row r="668">
          <cell r="D668" t="str">
            <v>7.2.1.4. Outros Reparos e Manutenção de Máquinas e Equipamentos</v>
          </cell>
          <cell r="N668">
            <v>6000</v>
          </cell>
        </row>
        <row r="669">
          <cell r="D669" t="str">
            <v>7.2.1.4. Outros Reparos e Manutenção de Máquinas e Equipamentos</v>
          </cell>
          <cell r="N669">
            <v>6100</v>
          </cell>
        </row>
        <row r="670">
          <cell r="D670" t="str">
            <v>7.2.1.4. Outros Reparos e Manutenção de Máquinas e Equipamentos</v>
          </cell>
          <cell r="N670">
            <v>1950</v>
          </cell>
        </row>
        <row r="671">
          <cell r="D671" t="str">
            <v>7.2.1.4. Outros Reparos e Manutenção de Máquinas e Equipamentos</v>
          </cell>
          <cell r="N671">
            <v>1450.78</v>
          </cell>
        </row>
        <row r="672">
          <cell r="D672" t="str">
            <v>8.1. Equipamentos</v>
          </cell>
          <cell r="N672">
            <v>880</v>
          </cell>
        </row>
        <row r="673">
          <cell r="D673" t="str">
            <v>8.2. Móveis e Utensílios</v>
          </cell>
          <cell r="N673">
            <v>11100</v>
          </cell>
        </row>
        <row r="674">
          <cell r="D674" t="str">
            <v>11.7.2.2. Reparo e Manutenção de Bens Imóveis</v>
          </cell>
          <cell r="N674">
            <v>4100</v>
          </cell>
        </row>
        <row r="675">
          <cell r="D675" t="str">
            <v>11.6.1.1.3. Laboratório</v>
          </cell>
          <cell r="N675">
            <v>11102.4</v>
          </cell>
        </row>
      </sheetData>
      <sheetData sheetId="13"/>
      <sheetData sheetId="14"/>
      <sheetData sheetId="15"/>
      <sheetData sheetId="16"/>
      <sheetData sheetId="17"/>
      <sheetData sheetId="18"/>
      <sheetData sheetId="19">
        <row r="2">
          <cell r="N2">
            <v>11145079.77</v>
          </cell>
        </row>
        <row r="4">
          <cell r="R4">
            <v>0</v>
          </cell>
        </row>
        <row r="8">
          <cell r="R8">
            <v>3244708.59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258A2-1B19-4A64-A238-7785E81AE2AF}">
  <dimension ref="A1:IV308"/>
  <sheetViews>
    <sheetView showGridLines="0" tabSelected="1" view="pageBreakPreview" topLeftCell="C271" zoomScale="90" zoomScaleNormal="85" zoomScaleSheetLayoutView="90" workbookViewId="0">
      <selection activeCell="E194" sqref="E194:G194"/>
    </sheetView>
  </sheetViews>
  <sheetFormatPr defaultColWidth="17" defaultRowHeight="12.75" customHeight="1" zeroHeight="1" x14ac:dyDescent="0.2"/>
  <cols>
    <col min="1" max="1" width="74.140625" hidden="1" customWidth="1"/>
    <col min="2" max="2" width="4.7109375" style="44" hidden="1" customWidth="1"/>
    <col min="3" max="3" width="15.140625" style="100" customWidth="1"/>
    <col min="4" max="4" width="38.28515625" style="72" customWidth="1"/>
    <col min="5" max="5" width="50.140625" style="72" customWidth="1"/>
    <col min="6" max="6" width="19.140625" style="144" customWidth="1"/>
    <col min="7" max="7" width="24" style="144" bestFit="1" customWidth="1"/>
    <col min="8" max="8" width="51.85546875" style="4" bestFit="1" customWidth="1"/>
    <col min="9" max="256" width="17" style="5"/>
    <col min="257" max="258" width="0" style="5" hidden="1" customWidth="1"/>
    <col min="259" max="259" width="15.140625" style="5" customWidth="1"/>
    <col min="260" max="260" width="38.28515625" style="5" customWidth="1"/>
    <col min="261" max="261" width="50.140625" style="5" customWidth="1"/>
    <col min="262" max="262" width="19.140625" style="5" customWidth="1"/>
    <col min="263" max="263" width="24" style="5" bestFit="1" customWidth="1"/>
    <col min="264" max="264" width="51.85546875" style="5" bestFit="1" customWidth="1"/>
    <col min="265" max="512" width="17" style="5"/>
    <col min="513" max="514" width="0" style="5" hidden="1" customWidth="1"/>
    <col min="515" max="515" width="15.140625" style="5" customWidth="1"/>
    <col min="516" max="516" width="38.28515625" style="5" customWidth="1"/>
    <col min="517" max="517" width="50.140625" style="5" customWidth="1"/>
    <col min="518" max="518" width="19.140625" style="5" customWidth="1"/>
    <col min="519" max="519" width="24" style="5" bestFit="1" customWidth="1"/>
    <col min="520" max="520" width="51.85546875" style="5" bestFit="1" customWidth="1"/>
    <col min="521" max="768" width="17" style="5"/>
    <col min="769" max="770" width="0" style="5" hidden="1" customWidth="1"/>
    <col min="771" max="771" width="15.140625" style="5" customWidth="1"/>
    <col min="772" max="772" width="38.28515625" style="5" customWidth="1"/>
    <col min="773" max="773" width="50.140625" style="5" customWidth="1"/>
    <col min="774" max="774" width="19.140625" style="5" customWidth="1"/>
    <col min="775" max="775" width="24" style="5" bestFit="1" customWidth="1"/>
    <col min="776" max="776" width="51.85546875" style="5" bestFit="1" customWidth="1"/>
    <col min="777" max="1024" width="17" style="5"/>
    <col min="1025" max="1026" width="0" style="5" hidden="1" customWidth="1"/>
    <col min="1027" max="1027" width="15.140625" style="5" customWidth="1"/>
    <col min="1028" max="1028" width="38.28515625" style="5" customWidth="1"/>
    <col min="1029" max="1029" width="50.140625" style="5" customWidth="1"/>
    <col min="1030" max="1030" width="19.140625" style="5" customWidth="1"/>
    <col min="1031" max="1031" width="24" style="5" bestFit="1" customWidth="1"/>
    <col min="1032" max="1032" width="51.85546875" style="5" bestFit="1" customWidth="1"/>
    <col min="1033" max="1280" width="17" style="5"/>
    <col min="1281" max="1282" width="0" style="5" hidden="1" customWidth="1"/>
    <col min="1283" max="1283" width="15.140625" style="5" customWidth="1"/>
    <col min="1284" max="1284" width="38.28515625" style="5" customWidth="1"/>
    <col min="1285" max="1285" width="50.140625" style="5" customWidth="1"/>
    <col min="1286" max="1286" width="19.140625" style="5" customWidth="1"/>
    <col min="1287" max="1287" width="24" style="5" bestFit="1" customWidth="1"/>
    <col min="1288" max="1288" width="51.85546875" style="5" bestFit="1" customWidth="1"/>
    <col min="1289" max="1536" width="17" style="5"/>
    <col min="1537" max="1538" width="0" style="5" hidden="1" customWidth="1"/>
    <col min="1539" max="1539" width="15.140625" style="5" customWidth="1"/>
    <col min="1540" max="1540" width="38.28515625" style="5" customWidth="1"/>
    <col min="1541" max="1541" width="50.140625" style="5" customWidth="1"/>
    <col min="1542" max="1542" width="19.140625" style="5" customWidth="1"/>
    <col min="1543" max="1543" width="24" style="5" bestFit="1" customWidth="1"/>
    <col min="1544" max="1544" width="51.85546875" style="5" bestFit="1" customWidth="1"/>
    <col min="1545" max="1792" width="17" style="5"/>
    <col min="1793" max="1794" width="0" style="5" hidden="1" customWidth="1"/>
    <col min="1795" max="1795" width="15.140625" style="5" customWidth="1"/>
    <col min="1796" max="1796" width="38.28515625" style="5" customWidth="1"/>
    <col min="1797" max="1797" width="50.140625" style="5" customWidth="1"/>
    <col min="1798" max="1798" width="19.140625" style="5" customWidth="1"/>
    <col min="1799" max="1799" width="24" style="5" bestFit="1" customWidth="1"/>
    <col min="1800" max="1800" width="51.85546875" style="5" bestFit="1" customWidth="1"/>
    <col min="1801" max="2048" width="17" style="5"/>
    <col min="2049" max="2050" width="0" style="5" hidden="1" customWidth="1"/>
    <col min="2051" max="2051" width="15.140625" style="5" customWidth="1"/>
    <col min="2052" max="2052" width="38.28515625" style="5" customWidth="1"/>
    <col min="2053" max="2053" width="50.140625" style="5" customWidth="1"/>
    <col min="2054" max="2054" width="19.140625" style="5" customWidth="1"/>
    <col min="2055" max="2055" width="24" style="5" bestFit="1" customWidth="1"/>
    <col min="2056" max="2056" width="51.85546875" style="5" bestFit="1" customWidth="1"/>
    <col min="2057" max="2304" width="17" style="5"/>
    <col min="2305" max="2306" width="0" style="5" hidden="1" customWidth="1"/>
    <col min="2307" max="2307" width="15.140625" style="5" customWidth="1"/>
    <col min="2308" max="2308" width="38.28515625" style="5" customWidth="1"/>
    <col min="2309" max="2309" width="50.140625" style="5" customWidth="1"/>
    <col min="2310" max="2310" width="19.140625" style="5" customWidth="1"/>
    <col min="2311" max="2311" width="24" style="5" bestFit="1" customWidth="1"/>
    <col min="2312" max="2312" width="51.85546875" style="5" bestFit="1" customWidth="1"/>
    <col min="2313" max="2560" width="17" style="5"/>
    <col min="2561" max="2562" width="0" style="5" hidden="1" customWidth="1"/>
    <col min="2563" max="2563" width="15.140625" style="5" customWidth="1"/>
    <col min="2564" max="2564" width="38.28515625" style="5" customWidth="1"/>
    <col min="2565" max="2565" width="50.140625" style="5" customWidth="1"/>
    <col min="2566" max="2566" width="19.140625" style="5" customWidth="1"/>
    <col min="2567" max="2567" width="24" style="5" bestFit="1" customWidth="1"/>
    <col min="2568" max="2568" width="51.85546875" style="5" bestFit="1" customWidth="1"/>
    <col min="2569" max="2816" width="17" style="5"/>
    <col min="2817" max="2818" width="0" style="5" hidden="1" customWidth="1"/>
    <col min="2819" max="2819" width="15.140625" style="5" customWidth="1"/>
    <col min="2820" max="2820" width="38.28515625" style="5" customWidth="1"/>
    <col min="2821" max="2821" width="50.140625" style="5" customWidth="1"/>
    <col min="2822" max="2822" width="19.140625" style="5" customWidth="1"/>
    <col min="2823" max="2823" width="24" style="5" bestFit="1" customWidth="1"/>
    <col min="2824" max="2824" width="51.85546875" style="5" bestFit="1" customWidth="1"/>
    <col min="2825" max="3072" width="17" style="5"/>
    <col min="3073" max="3074" width="0" style="5" hidden="1" customWidth="1"/>
    <col min="3075" max="3075" width="15.140625" style="5" customWidth="1"/>
    <col min="3076" max="3076" width="38.28515625" style="5" customWidth="1"/>
    <col min="3077" max="3077" width="50.140625" style="5" customWidth="1"/>
    <col min="3078" max="3078" width="19.140625" style="5" customWidth="1"/>
    <col min="3079" max="3079" width="24" style="5" bestFit="1" customWidth="1"/>
    <col min="3080" max="3080" width="51.85546875" style="5" bestFit="1" customWidth="1"/>
    <col min="3081" max="3328" width="17" style="5"/>
    <col min="3329" max="3330" width="0" style="5" hidden="1" customWidth="1"/>
    <col min="3331" max="3331" width="15.140625" style="5" customWidth="1"/>
    <col min="3332" max="3332" width="38.28515625" style="5" customWidth="1"/>
    <col min="3333" max="3333" width="50.140625" style="5" customWidth="1"/>
    <col min="3334" max="3334" width="19.140625" style="5" customWidth="1"/>
    <col min="3335" max="3335" width="24" style="5" bestFit="1" customWidth="1"/>
    <col min="3336" max="3336" width="51.85546875" style="5" bestFit="1" customWidth="1"/>
    <col min="3337" max="3584" width="17" style="5"/>
    <col min="3585" max="3586" width="0" style="5" hidden="1" customWidth="1"/>
    <col min="3587" max="3587" width="15.140625" style="5" customWidth="1"/>
    <col min="3588" max="3588" width="38.28515625" style="5" customWidth="1"/>
    <col min="3589" max="3589" width="50.140625" style="5" customWidth="1"/>
    <col min="3590" max="3590" width="19.140625" style="5" customWidth="1"/>
    <col min="3591" max="3591" width="24" style="5" bestFit="1" customWidth="1"/>
    <col min="3592" max="3592" width="51.85546875" style="5" bestFit="1" customWidth="1"/>
    <col min="3593" max="3840" width="17" style="5"/>
    <col min="3841" max="3842" width="0" style="5" hidden="1" customWidth="1"/>
    <col min="3843" max="3843" width="15.140625" style="5" customWidth="1"/>
    <col min="3844" max="3844" width="38.28515625" style="5" customWidth="1"/>
    <col min="3845" max="3845" width="50.140625" style="5" customWidth="1"/>
    <col min="3846" max="3846" width="19.140625" style="5" customWidth="1"/>
    <col min="3847" max="3847" width="24" style="5" bestFit="1" customWidth="1"/>
    <col min="3848" max="3848" width="51.85546875" style="5" bestFit="1" customWidth="1"/>
    <col min="3849" max="4096" width="17" style="5"/>
    <col min="4097" max="4098" width="0" style="5" hidden="1" customWidth="1"/>
    <col min="4099" max="4099" width="15.140625" style="5" customWidth="1"/>
    <col min="4100" max="4100" width="38.28515625" style="5" customWidth="1"/>
    <col min="4101" max="4101" width="50.140625" style="5" customWidth="1"/>
    <col min="4102" max="4102" width="19.140625" style="5" customWidth="1"/>
    <col min="4103" max="4103" width="24" style="5" bestFit="1" customWidth="1"/>
    <col min="4104" max="4104" width="51.85546875" style="5" bestFit="1" customWidth="1"/>
    <col min="4105" max="4352" width="17" style="5"/>
    <col min="4353" max="4354" width="0" style="5" hidden="1" customWidth="1"/>
    <col min="4355" max="4355" width="15.140625" style="5" customWidth="1"/>
    <col min="4356" max="4356" width="38.28515625" style="5" customWidth="1"/>
    <col min="4357" max="4357" width="50.140625" style="5" customWidth="1"/>
    <col min="4358" max="4358" width="19.140625" style="5" customWidth="1"/>
    <col min="4359" max="4359" width="24" style="5" bestFit="1" customWidth="1"/>
    <col min="4360" max="4360" width="51.85546875" style="5" bestFit="1" customWidth="1"/>
    <col min="4361" max="4608" width="17" style="5"/>
    <col min="4609" max="4610" width="0" style="5" hidden="1" customWidth="1"/>
    <col min="4611" max="4611" width="15.140625" style="5" customWidth="1"/>
    <col min="4612" max="4612" width="38.28515625" style="5" customWidth="1"/>
    <col min="4613" max="4613" width="50.140625" style="5" customWidth="1"/>
    <col min="4614" max="4614" width="19.140625" style="5" customWidth="1"/>
    <col min="4615" max="4615" width="24" style="5" bestFit="1" customWidth="1"/>
    <col min="4616" max="4616" width="51.85546875" style="5" bestFit="1" customWidth="1"/>
    <col min="4617" max="4864" width="17" style="5"/>
    <col min="4865" max="4866" width="0" style="5" hidden="1" customWidth="1"/>
    <col min="4867" max="4867" width="15.140625" style="5" customWidth="1"/>
    <col min="4868" max="4868" width="38.28515625" style="5" customWidth="1"/>
    <col min="4869" max="4869" width="50.140625" style="5" customWidth="1"/>
    <col min="4870" max="4870" width="19.140625" style="5" customWidth="1"/>
    <col min="4871" max="4871" width="24" style="5" bestFit="1" customWidth="1"/>
    <col min="4872" max="4872" width="51.85546875" style="5" bestFit="1" customWidth="1"/>
    <col min="4873" max="5120" width="17" style="5"/>
    <col min="5121" max="5122" width="0" style="5" hidden="1" customWidth="1"/>
    <col min="5123" max="5123" width="15.140625" style="5" customWidth="1"/>
    <col min="5124" max="5124" width="38.28515625" style="5" customWidth="1"/>
    <col min="5125" max="5125" width="50.140625" style="5" customWidth="1"/>
    <col min="5126" max="5126" width="19.140625" style="5" customWidth="1"/>
    <col min="5127" max="5127" width="24" style="5" bestFit="1" customWidth="1"/>
    <col min="5128" max="5128" width="51.85546875" style="5" bestFit="1" customWidth="1"/>
    <col min="5129" max="5376" width="17" style="5"/>
    <col min="5377" max="5378" width="0" style="5" hidden="1" customWidth="1"/>
    <col min="5379" max="5379" width="15.140625" style="5" customWidth="1"/>
    <col min="5380" max="5380" width="38.28515625" style="5" customWidth="1"/>
    <col min="5381" max="5381" width="50.140625" style="5" customWidth="1"/>
    <col min="5382" max="5382" width="19.140625" style="5" customWidth="1"/>
    <col min="5383" max="5383" width="24" style="5" bestFit="1" customWidth="1"/>
    <col min="5384" max="5384" width="51.85546875" style="5" bestFit="1" customWidth="1"/>
    <col min="5385" max="5632" width="17" style="5"/>
    <col min="5633" max="5634" width="0" style="5" hidden="1" customWidth="1"/>
    <col min="5635" max="5635" width="15.140625" style="5" customWidth="1"/>
    <col min="5636" max="5636" width="38.28515625" style="5" customWidth="1"/>
    <col min="5637" max="5637" width="50.140625" style="5" customWidth="1"/>
    <col min="5638" max="5638" width="19.140625" style="5" customWidth="1"/>
    <col min="5639" max="5639" width="24" style="5" bestFit="1" customWidth="1"/>
    <col min="5640" max="5640" width="51.85546875" style="5" bestFit="1" customWidth="1"/>
    <col min="5641" max="5888" width="17" style="5"/>
    <col min="5889" max="5890" width="0" style="5" hidden="1" customWidth="1"/>
    <col min="5891" max="5891" width="15.140625" style="5" customWidth="1"/>
    <col min="5892" max="5892" width="38.28515625" style="5" customWidth="1"/>
    <col min="5893" max="5893" width="50.140625" style="5" customWidth="1"/>
    <col min="5894" max="5894" width="19.140625" style="5" customWidth="1"/>
    <col min="5895" max="5895" width="24" style="5" bestFit="1" customWidth="1"/>
    <col min="5896" max="5896" width="51.85546875" style="5" bestFit="1" customWidth="1"/>
    <col min="5897" max="6144" width="17" style="5"/>
    <col min="6145" max="6146" width="0" style="5" hidden="1" customWidth="1"/>
    <col min="6147" max="6147" width="15.140625" style="5" customWidth="1"/>
    <col min="6148" max="6148" width="38.28515625" style="5" customWidth="1"/>
    <col min="6149" max="6149" width="50.140625" style="5" customWidth="1"/>
    <col min="6150" max="6150" width="19.140625" style="5" customWidth="1"/>
    <col min="6151" max="6151" width="24" style="5" bestFit="1" customWidth="1"/>
    <col min="6152" max="6152" width="51.85546875" style="5" bestFit="1" customWidth="1"/>
    <col min="6153" max="6400" width="17" style="5"/>
    <col min="6401" max="6402" width="0" style="5" hidden="1" customWidth="1"/>
    <col min="6403" max="6403" width="15.140625" style="5" customWidth="1"/>
    <col min="6404" max="6404" width="38.28515625" style="5" customWidth="1"/>
    <col min="6405" max="6405" width="50.140625" style="5" customWidth="1"/>
    <col min="6406" max="6406" width="19.140625" style="5" customWidth="1"/>
    <col min="6407" max="6407" width="24" style="5" bestFit="1" customWidth="1"/>
    <col min="6408" max="6408" width="51.85546875" style="5" bestFit="1" customWidth="1"/>
    <col min="6409" max="6656" width="17" style="5"/>
    <col min="6657" max="6658" width="0" style="5" hidden="1" customWidth="1"/>
    <col min="6659" max="6659" width="15.140625" style="5" customWidth="1"/>
    <col min="6660" max="6660" width="38.28515625" style="5" customWidth="1"/>
    <col min="6661" max="6661" width="50.140625" style="5" customWidth="1"/>
    <col min="6662" max="6662" width="19.140625" style="5" customWidth="1"/>
    <col min="6663" max="6663" width="24" style="5" bestFit="1" customWidth="1"/>
    <col min="6664" max="6664" width="51.85546875" style="5" bestFit="1" customWidth="1"/>
    <col min="6665" max="6912" width="17" style="5"/>
    <col min="6913" max="6914" width="0" style="5" hidden="1" customWidth="1"/>
    <col min="6915" max="6915" width="15.140625" style="5" customWidth="1"/>
    <col min="6916" max="6916" width="38.28515625" style="5" customWidth="1"/>
    <col min="6917" max="6917" width="50.140625" style="5" customWidth="1"/>
    <col min="6918" max="6918" width="19.140625" style="5" customWidth="1"/>
    <col min="6919" max="6919" width="24" style="5" bestFit="1" customWidth="1"/>
    <col min="6920" max="6920" width="51.85546875" style="5" bestFit="1" customWidth="1"/>
    <col min="6921" max="7168" width="17" style="5"/>
    <col min="7169" max="7170" width="0" style="5" hidden="1" customWidth="1"/>
    <col min="7171" max="7171" width="15.140625" style="5" customWidth="1"/>
    <col min="7172" max="7172" width="38.28515625" style="5" customWidth="1"/>
    <col min="7173" max="7173" width="50.140625" style="5" customWidth="1"/>
    <col min="7174" max="7174" width="19.140625" style="5" customWidth="1"/>
    <col min="7175" max="7175" width="24" style="5" bestFit="1" customWidth="1"/>
    <col min="7176" max="7176" width="51.85546875" style="5" bestFit="1" customWidth="1"/>
    <col min="7177" max="7424" width="17" style="5"/>
    <col min="7425" max="7426" width="0" style="5" hidden="1" customWidth="1"/>
    <col min="7427" max="7427" width="15.140625" style="5" customWidth="1"/>
    <col min="7428" max="7428" width="38.28515625" style="5" customWidth="1"/>
    <col min="7429" max="7429" width="50.140625" style="5" customWidth="1"/>
    <col min="7430" max="7430" width="19.140625" style="5" customWidth="1"/>
    <col min="7431" max="7431" width="24" style="5" bestFit="1" customWidth="1"/>
    <col min="7432" max="7432" width="51.85546875" style="5" bestFit="1" customWidth="1"/>
    <col min="7433" max="7680" width="17" style="5"/>
    <col min="7681" max="7682" width="0" style="5" hidden="1" customWidth="1"/>
    <col min="7683" max="7683" width="15.140625" style="5" customWidth="1"/>
    <col min="7684" max="7684" width="38.28515625" style="5" customWidth="1"/>
    <col min="7685" max="7685" width="50.140625" style="5" customWidth="1"/>
    <col min="7686" max="7686" width="19.140625" style="5" customWidth="1"/>
    <col min="7687" max="7687" width="24" style="5" bestFit="1" customWidth="1"/>
    <col min="7688" max="7688" width="51.85546875" style="5" bestFit="1" customWidth="1"/>
    <col min="7689" max="7936" width="17" style="5"/>
    <col min="7937" max="7938" width="0" style="5" hidden="1" customWidth="1"/>
    <col min="7939" max="7939" width="15.140625" style="5" customWidth="1"/>
    <col min="7940" max="7940" width="38.28515625" style="5" customWidth="1"/>
    <col min="7941" max="7941" width="50.140625" style="5" customWidth="1"/>
    <col min="7942" max="7942" width="19.140625" style="5" customWidth="1"/>
    <col min="7943" max="7943" width="24" style="5" bestFit="1" customWidth="1"/>
    <col min="7944" max="7944" width="51.85546875" style="5" bestFit="1" customWidth="1"/>
    <col min="7945" max="8192" width="17" style="5"/>
    <col min="8193" max="8194" width="0" style="5" hidden="1" customWidth="1"/>
    <col min="8195" max="8195" width="15.140625" style="5" customWidth="1"/>
    <col min="8196" max="8196" width="38.28515625" style="5" customWidth="1"/>
    <col min="8197" max="8197" width="50.140625" style="5" customWidth="1"/>
    <col min="8198" max="8198" width="19.140625" style="5" customWidth="1"/>
    <col min="8199" max="8199" width="24" style="5" bestFit="1" customWidth="1"/>
    <col min="8200" max="8200" width="51.85546875" style="5" bestFit="1" customWidth="1"/>
    <col min="8201" max="8448" width="17" style="5"/>
    <col min="8449" max="8450" width="0" style="5" hidden="1" customWidth="1"/>
    <col min="8451" max="8451" width="15.140625" style="5" customWidth="1"/>
    <col min="8452" max="8452" width="38.28515625" style="5" customWidth="1"/>
    <col min="8453" max="8453" width="50.140625" style="5" customWidth="1"/>
    <col min="8454" max="8454" width="19.140625" style="5" customWidth="1"/>
    <col min="8455" max="8455" width="24" style="5" bestFit="1" customWidth="1"/>
    <col min="8456" max="8456" width="51.85546875" style="5" bestFit="1" customWidth="1"/>
    <col min="8457" max="8704" width="17" style="5"/>
    <col min="8705" max="8706" width="0" style="5" hidden="1" customWidth="1"/>
    <col min="8707" max="8707" width="15.140625" style="5" customWidth="1"/>
    <col min="8708" max="8708" width="38.28515625" style="5" customWidth="1"/>
    <col min="8709" max="8709" width="50.140625" style="5" customWidth="1"/>
    <col min="8710" max="8710" width="19.140625" style="5" customWidth="1"/>
    <col min="8711" max="8711" width="24" style="5" bestFit="1" customWidth="1"/>
    <col min="8712" max="8712" width="51.85546875" style="5" bestFit="1" customWidth="1"/>
    <col min="8713" max="8960" width="17" style="5"/>
    <col min="8961" max="8962" width="0" style="5" hidden="1" customWidth="1"/>
    <col min="8963" max="8963" width="15.140625" style="5" customWidth="1"/>
    <col min="8964" max="8964" width="38.28515625" style="5" customWidth="1"/>
    <col min="8965" max="8965" width="50.140625" style="5" customWidth="1"/>
    <col min="8966" max="8966" width="19.140625" style="5" customWidth="1"/>
    <col min="8967" max="8967" width="24" style="5" bestFit="1" customWidth="1"/>
    <col min="8968" max="8968" width="51.85546875" style="5" bestFit="1" customWidth="1"/>
    <col min="8969" max="9216" width="17" style="5"/>
    <col min="9217" max="9218" width="0" style="5" hidden="1" customWidth="1"/>
    <col min="9219" max="9219" width="15.140625" style="5" customWidth="1"/>
    <col min="9220" max="9220" width="38.28515625" style="5" customWidth="1"/>
    <col min="9221" max="9221" width="50.140625" style="5" customWidth="1"/>
    <col min="9222" max="9222" width="19.140625" style="5" customWidth="1"/>
    <col min="9223" max="9223" width="24" style="5" bestFit="1" customWidth="1"/>
    <col min="9224" max="9224" width="51.85546875" style="5" bestFit="1" customWidth="1"/>
    <col min="9225" max="9472" width="17" style="5"/>
    <col min="9473" max="9474" width="0" style="5" hidden="1" customWidth="1"/>
    <col min="9475" max="9475" width="15.140625" style="5" customWidth="1"/>
    <col min="9476" max="9476" width="38.28515625" style="5" customWidth="1"/>
    <col min="9477" max="9477" width="50.140625" style="5" customWidth="1"/>
    <col min="9478" max="9478" width="19.140625" style="5" customWidth="1"/>
    <col min="9479" max="9479" width="24" style="5" bestFit="1" customWidth="1"/>
    <col min="9480" max="9480" width="51.85546875" style="5" bestFit="1" customWidth="1"/>
    <col min="9481" max="9728" width="17" style="5"/>
    <col min="9729" max="9730" width="0" style="5" hidden="1" customWidth="1"/>
    <col min="9731" max="9731" width="15.140625" style="5" customWidth="1"/>
    <col min="9732" max="9732" width="38.28515625" style="5" customWidth="1"/>
    <col min="9733" max="9733" width="50.140625" style="5" customWidth="1"/>
    <col min="9734" max="9734" width="19.140625" style="5" customWidth="1"/>
    <col min="9735" max="9735" width="24" style="5" bestFit="1" customWidth="1"/>
    <col min="9736" max="9736" width="51.85546875" style="5" bestFit="1" customWidth="1"/>
    <col min="9737" max="9984" width="17" style="5"/>
    <col min="9985" max="9986" width="0" style="5" hidden="1" customWidth="1"/>
    <col min="9987" max="9987" width="15.140625" style="5" customWidth="1"/>
    <col min="9988" max="9988" width="38.28515625" style="5" customWidth="1"/>
    <col min="9989" max="9989" width="50.140625" style="5" customWidth="1"/>
    <col min="9990" max="9990" width="19.140625" style="5" customWidth="1"/>
    <col min="9991" max="9991" width="24" style="5" bestFit="1" customWidth="1"/>
    <col min="9992" max="9992" width="51.85546875" style="5" bestFit="1" customWidth="1"/>
    <col min="9993" max="10240" width="17" style="5"/>
    <col min="10241" max="10242" width="0" style="5" hidden="1" customWidth="1"/>
    <col min="10243" max="10243" width="15.140625" style="5" customWidth="1"/>
    <col min="10244" max="10244" width="38.28515625" style="5" customWidth="1"/>
    <col min="10245" max="10245" width="50.140625" style="5" customWidth="1"/>
    <col min="10246" max="10246" width="19.140625" style="5" customWidth="1"/>
    <col min="10247" max="10247" width="24" style="5" bestFit="1" customWidth="1"/>
    <col min="10248" max="10248" width="51.85546875" style="5" bestFit="1" customWidth="1"/>
    <col min="10249" max="10496" width="17" style="5"/>
    <col min="10497" max="10498" width="0" style="5" hidden="1" customWidth="1"/>
    <col min="10499" max="10499" width="15.140625" style="5" customWidth="1"/>
    <col min="10500" max="10500" width="38.28515625" style="5" customWidth="1"/>
    <col min="10501" max="10501" width="50.140625" style="5" customWidth="1"/>
    <col min="10502" max="10502" width="19.140625" style="5" customWidth="1"/>
    <col min="10503" max="10503" width="24" style="5" bestFit="1" customWidth="1"/>
    <col min="10504" max="10504" width="51.85546875" style="5" bestFit="1" customWidth="1"/>
    <col min="10505" max="10752" width="17" style="5"/>
    <col min="10753" max="10754" width="0" style="5" hidden="1" customWidth="1"/>
    <col min="10755" max="10755" width="15.140625" style="5" customWidth="1"/>
    <col min="10756" max="10756" width="38.28515625" style="5" customWidth="1"/>
    <col min="10757" max="10757" width="50.140625" style="5" customWidth="1"/>
    <col min="10758" max="10758" width="19.140625" style="5" customWidth="1"/>
    <col min="10759" max="10759" width="24" style="5" bestFit="1" customWidth="1"/>
    <col min="10760" max="10760" width="51.85546875" style="5" bestFit="1" customWidth="1"/>
    <col min="10761" max="11008" width="17" style="5"/>
    <col min="11009" max="11010" width="0" style="5" hidden="1" customWidth="1"/>
    <col min="11011" max="11011" width="15.140625" style="5" customWidth="1"/>
    <col min="11012" max="11012" width="38.28515625" style="5" customWidth="1"/>
    <col min="11013" max="11013" width="50.140625" style="5" customWidth="1"/>
    <col min="11014" max="11014" width="19.140625" style="5" customWidth="1"/>
    <col min="11015" max="11015" width="24" style="5" bestFit="1" customWidth="1"/>
    <col min="11016" max="11016" width="51.85546875" style="5" bestFit="1" customWidth="1"/>
    <col min="11017" max="11264" width="17" style="5"/>
    <col min="11265" max="11266" width="0" style="5" hidden="1" customWidth="1"/>
    <col min="11267" max="11267" width="15.140625" style="5" customWidth="1"/>
    <col min="11268" max="11268" width="38.28515625" style="5" customWidth="1"/>
    <col min="11269" max="11269" width="50.140625" style="5" customWidth="1"/>
    <col min="11270" max="11270" width="19.140625" style="5" customWidth="1"/>
    <col min="11271" max="11271" width="24" style="5" bestFit="1" customWidth="1"/>
    <col min="11272" max="11272" width="51.85546875" style="5" bestFit="1" customWidth="1"/>
    <col min="11273" max="11520" width="17" style="5"/>
    <col min="11521" max="11522" width="0" style="5" hidden="1" customWidth="1"/>
    <col min="11523" max="11523" width="15.140625" style="5" customWidth="1"/>
    <col min="11524" max="11524" width="38.28515625" style="5" customWidth="1"/>
    <col min="11525" max="11525" width="50.140625" style="5" customWidth="1"/>
    <col min="11526" max="11526" width="19.140625" style="5" customWidth="1"/>
    <col min="11527" max="11527" width="24" style="5" bestFit="1" customWidth="1"/>
    <col min="11528" max="11528" width="51.85546875" style="5" bestFit="1" customWidth="1"/>
    <col min="11529" max="11776" width="17" style="5"/>
    <col min="11777" max="11778" width="0" style="5" hidden="1" customWidth="1"/>
    <col min="11779" max="11779" width="15.140625" style="5" customWidth="1"/>
    <col min="11780" max="11780" width="38.28515625" style="5" customWidth="1"/>
    <col min="11781" max="11781" width="50.140625" style="5" customWidth="1"/>
    <col min="11782" max="11782" width="19.140625" style="5" customWidth="1"/>
    <col min="11783" max="11783" width="24" style="5" bestFit="1" customWidth="1"/>
    <col min="11784" max="11784" width="51.85546875" style="5" bestFit="1" customWidth="1"/>
    <col min="11785" max="12032" width="17" style="5"/>
    <col min="12033" max="12034" width="0" style="5" hidden="1" customWidth="1"/>
    <col min="12035" max="12035" width="15.140625" style="5" customWidth="1"/>
    <col min="12036" max="12036" width="38.28515625" style="5" customWidth="1"/>
    <col min="12037" max="12037" width="50.140625" style="5" customWidth="1"/>
    <col min="12038" max="12038" width="19.140625" style="5" customWidth="1"/>
    <col min="12039" max="12039" width="24" style="5" bestFit="1" customWidth="1"/>
    <col min="12040" max="12040" width="51.85546875" style="5" bestFit="1" customWidth="1"/>
    <col min="12041" max="12288" width="17" style="5"/>
    <col min="12289" max="12290" width="0" style="5" hidden="1" customWidth="1"/>
    <col min="12291" max="12291" width="15.140625" style="5" customWidth="1"/>
    <col min="12292" max="12292" width="38.28515625" style="5" customWidth="1"/>
    <col min="12293" max="12293" width="50.140625" style="5" customWidth="1"/>
    <col min="12294" max="12294" width="19.140625" style="5" customWidth="1"/>
    <col min="12295" max="12295" width="24" style="5" bestFit="1" customWidth="1"/>
    <col min="12296" max="12296" width="51.85546875" style="5" bestFit="1" customWidth="1"/>
    <col min="12297" max="12544" width="17" style="5"/>
    <col min="12545" max="12546" width="0" style="5" hidden="1" customWidth="1"/>
    <col min="12547" max="12547" width="15.140625" style="5" customWidth="1"/>
    <col min="12548" max="12548" width="38.28515625" style="5" customWidth="1"/>
    <col min="12549" max="12549" width="50.140625" style="5" customWidth="1"/>
    <col min="12550" max="12550" width="19.140625" style="5" customWidth="1"/>
    <col min="12551" max="12551" width="24" style="5" bestFit="1" customWidth="1"/>
    <col min="12552" max="12552" width="51.85546875" style="5" bestFit="1" customWidth="1"/>
    <col min="12553" max="12800" width="17" style="5"/>
    <col min="12801" max="12802" width="0" style="5" hidden="1" customWidth="1"/>
    <col min="12803" max="12803" width="15.140625" style="5" customWidth="1"/>
    <col min="12804" max="12804" width="38.28515625" style="5" customWidth="1"/>
    <col min="12805" max="12805" width="50.140625" style="5" customWidth="1"/>
    <col min="12806" max="12806" width="19.140625" style="5" customWidth="1"/>
    <col min="12807" max="12807" width="24" style="5" bestFit="1" customWidth="1"/>
    <col min="12808" max="12808" width="51.85546875" style="5" bestFit="1" customWidth="1"/>
    <col min="12809" max="13056" width="17" style="5"/>
    <col min="13057" max="13058" width="0" style="5" hidden="1" customWidth="1"/>
    <col min="13059" max="13059" width="15.140625" style="5" customWidth="1"/>
    <col min="13060" max="13060" width="38.28515625" style="5" customWidth="1"/>
    <col min="13061" max="13061" width="50.140625" style="5" customWidth="1"/>
    <col min="13062" max="13062" width="19.140625" style="5" customWidth="1"/>
    <col min="13063" max="13063" width="24" style="5" bestFit="1" customWidth="1"/>
    <col min="13064" max="13064" width="51.85546875" style="5" bestFit="1" customWidth="1"/>
    <col min="13065" max="13312" width="17" style="5"/>
    <col min="13313" max="13314" width="0" style="5" hidden="1" customWidth="1"/>
    <col min="13315" max="13315" width="15.140625" style="5" customWidth="1"/>
    <col min="13316" max="13316" width="38.28515625" style="5" customWidth="1"/>
    <col min="13317" max="13317" width="50.140625" style="5" customWidth="1"/>
    <col min="13318" max="13318" width="19.140625" style="5" customWidth="1"/>
    <col min="13319" max="13319" width="24" style="5" bestFit="1" customWidth="1"/>
    <col min="13320" max="13320" width="51.85546875" style="5" bestFit="1" customWidth="1"/>
    <col min="13321" max="13568" width="17" style="5"/>
    <col min="13569" max="13570" width="0" style="5" hidden="1" customWidth="1"/>
    <col min="13571" max="13571" width="15.140625" style="5" customWidth="1"/>
    <col min="13572" max="13572" width="38.28515625" style="5" customWidth="1"/>
    <col min="13573" max="13573" width="50.140625" style="5" customWidth="1"/>
    <col min="13574" max="13574" width="19.140625" style="5" customWidth="1"/>
    <col min="13575" max="13575" width="24" style="5" bestFit="1" customWidth="1"/>
    <col min="13576" max="13576" width="51.85546875" style="5" bestFit="1" customWidth="1"/>
    <col min="13577" max="13824" width="17" style="5"/>
    <col min="13825" max="13826" width="0" style="5" hidden="1" customWidth="1"/>
    <col min="13827" max="13827" width="15.140625" style="5" customWidth="1"/>
    <col min="13828" max="13828" width="38.28515625" style="5" customWidth="1"/>
    <col min="13829" max="13829" width="50.140625" style="5" customWidth="1"/>
    <col min="13830" max="13830" width="19.140625" style="5" customWidth="1"/>
    <col min="13831" max="13831" width="24" style="5" bestFit="1" customWidth="1"/>
    <col min="13832" max="13832" width="51.85546875" style="5" bestFit="1" customWidth="1"/>
    <col min="13833" max="14080" width="17" style="5"/>
    <col min="14081" max="14082" width="0" style="5" hidden="1" customWidth="1"/>
    <col min="14083" max="14083" width="15.140625" style="5" customWidth="1"/>
    <col min="14084" max="14084" width="38.28515625" style="5" customWidth="1"/>
    <col min="14085" max="14085" width="50.140625" style="5" customWidth="1"/>
    <col min="14086" max="14086" width="19.140625" style="5" customWidth="1"/>
    <col min="14087" max="14087" width="24" style="5" bestFit="1" customWidth="1"/>
    <col min="14088" max="14088" width="51.85546875" style="5" bestFit="1" customWidth="1"/>
    <col min="14089" max="14336" width="17" style="5"/>
    <col min="14337" max="14338" width="0" style="5" hidden="1" customWidth="1"/>
    <col min="14339" max="14339" width="15.140625" style="5" customWidth="1"/>
    <col min="14340" max="14340" width="38.28515625" style="5" customWidth="1"/>
    <col min="14341" max="14341" width="50.140625" style="5" customWidth="1"/>
    <col min="14342" max="14342" width="19.140625" style="5" customWidth="1"/>
    <col min="14343" max="14343" width="24" style="5" bestFit="1" customWidth="1"/>
    <col min="14344" max="14344" width="51.85546875" style="5" bestFit="1" customWidth="1"/>
    <col min="14345" max="14592" width="17" style="5"/>
    <col min="14593" max="14594" width="0" style="5" hidden="1" customWidth="1"/>
    <col min="14595" max="14595" width="15.140625" style="5" customWidth="1"/>
    <col min="14596" max="14596" width="38.28515625" style="5" customWidth="1"/>
    <col min="14597" max="14597" width="50.140625" style="5" customWidth="1"/>
    <col min="14598" max="14598" width="19.140625" style="5" customWidth="1"/>
    <col min="14599" max="14599" width="24" style="5" bestFit="1" customWidth="1"/>
    <col min="14600" max="14600" width="51.85546875" style="5" bestFit="1" customWidth="1"/>
    <col min="14601" max="14848" width="17" style="5"/>
    <col min="14849" max="14850" width="0" style="5" hidden="1" customWidth="1"/>
    <col min="14851" max="14851" width="15.140625" style="5" customWidth="1"/>
    <col min="14852" max="14852" width="38.28515625" style="5" customWidth="1"/>
    <col min="14853" max="14853" width="50.140625" style="5" customWidth="1"/>
    <col min="14854" max="14854" width="19.140625" style="5" customWidth="1"/>
    <col min="14855" max="14855" width="24" style="5" bestFit="1" customWidth="1"/>
    <col min="14856" max="14856" width="51.85546875" style="5" bestFit="1" customWidth="1"/>
    <col min="14857" max="15104" width="17" style="5"/>
    <col min="15105" max="15106" width="0" style="5" hidden="1" customWidth="1"/>
    <col min="15107" max="15107" width="15.140625" style="5" customWidth="1"/>
    <col min="15108" max="15108" width="38.28515625" style="5" customWidth="1"/>
    <col min="15109" max="15109" width="50.140625" style="5" customWidth="1"/>
    <col min="15110" max="15110" width="19.140625" style="5" customWidth="1"/>
    <col min="15111" max="15111" width="24" style="5" bestFit="1" customWidth="1"/>
    <col min="15112" max="15112" width="51.85546875" style="5" bestFit="1" customWidth="1"/>
    <col min="15113" max="15360" width="17" style="5"/>
    <col min="15361" max="15362" width="0" style="5" hidden="1" customWidth="1"/>
    <col min="15363" max="15363" width="15.140625" style="5" customWidth="1"/>
    <col min="15364" max="15364" width="38.28515625" style="5" customWidth="1"/>
    <col min="15365" max="15365" width="50.140625" style="5" customWidth="1"/>
    <col min="15366" max="15366" width="19.140625" style="5" customWidth="1"/>
    <col min="15367" max="15367" width="24" style="5" bestFit="1" customWidth="1"/>
    <col min="15368" max="15368" width="51.85546875" style="5" bestFit="1" customWidth="1"/>
    <col min="15369" max="15616" width="17" style="5"/>
    <col min="15617" max="15618" width="0" style="5" hidden="1" customWidth="1"/>
    <col min="15619" max="15619" width="15.140625" style="5" customWidth="1"/>
    <col min="15620" max="15620" width="38.28515625" style="5" customWidth="1"/>
    <col min="15621" max="15621" width="50.140625" style="5" customWidth="1"/>
    <col min="15622" max="15622" width="19.140625" style="5" customWidth="1"/>
    <col min="15623" max="15623" width="24" style="5" bestFit="1" customWidth="1"/>
    <col min="15624" max="15624" width="51.85546875" style="5" bestFit="1" customWidth="1"/>
    <col min="15625" max="15872" width="17" style="5"/>
    <col min="15873" max="15874" width="0" style="5" hidden="1" customWidth="1"/>
    <col min="15875" max="15875" width="15.140625" style="5" customWidth="1"/>
    <col min="15876" max="15876" width="38.28515625" style="5" customWidth="1"/>
    <col min="15877" max="15877" width="50.140625" style="5" customWidth="1"/>
    <col min="15878" max="15878" width="19.140625" style="5" customWidth="1"/>
    <col min="15879" max="15879" width="24" style="5" bestFit="1" customWidth="1"/>
    <col min="15880" max="15880" width="51.85546875" style="5" bestFit="1" customWidth="1"/>
    <col min="15881" max="16128" width="17" style="5"/>
    <col min="16129" max="16130" width="0" style="5" hidden="1" customWidth="1"/>
    <col min="16131" max="16131" width="15.140625" style="5" customWidth="1"/>
    <col min="16132" max="16132" width="38.28515625" style="5" customWidth="1"/>
    <col min="16133" max="16133" width="50.140625" style="5" customWidth="1"/>
    <col min="16134" max="16134" width="19.140625" style="5" customWidth="1"/>
    <col min="16135" max="16135" width="24" style="5" bestFit="1" customWidth="1"/>
    <col min="16136" max="16136" width="51.85546875" style="5" bestFit="1" customWidth="1"/>
    <col min="16137" max="16384" width="17" style="5"/>
  </cols>
  <sheetData>
    <row r="1" spans="3:54" ht="15.75" customHeight="1" x14ac:dyDescent="0.2">
      <c r="C1" s="1"/>
      <c r="D1" s="2" t="s">
        <v>0</v>
      </c>
      <c r="E1" s="2"/>
      <c r="F1" s="3" t="s">
        <v>1</v>
      </c>
      <c r="G1" s="3"/>
    </row>
    <row r="2" spans="3:54" ht="15.75" customHeight="1" x14ac:dyDescent="0.2">
      <c r="C2" s="1"/>
      <c r="D2" s="6" t="s">
        <v>2</v>
      </c>
      <c r="E2" s="6"/>
      <c r="F2" s="7" t="s">
        <v>3</v>
      </c>
      <c r="G2" s="7" t="s">
        <v>4</v>
      </c>
    </row>
    <row r="3" spans="3:54" ht="15.75" customHeight="1" x14ac:dyDescent="0.2">
      <c r="C3" s="1"/>
      <c r="D3" s="8" t="s">
        <v>5</v>
      </c>
      <c r="E3" s="8"/>
      <c r="F3" s="7"/>
      <c r="G3" s="7"/>
    </row>
    <row r="4" spans="3:54" ht="15.75" customHeight="1" x14ac:dyDescent="0.2">
      <c r="C4" s="1"/>
      <c r="D4" s="8" t="s">
        <v>6</v>
      </c>
      <c r="E4" s="8"/>
      <c r="F4" s="9" t="s">
        <v>7</v>
      </c>
      <c r="G4" s="10">
        <v>3</v>
      </c>
      <c r="I4" s="11"/>
      <c r="J4" s="11"/>
      <c r="BB4" s="5" t="s">
        <v>8</v>
      </c>
    </row>
    <row r="5" spans="3:54" ht="15.75" customHeight="1" x14ac:dyDescent="0.2">
      <c r="C5" s="12"/>
      <c r="D5" s="13" t="s">
        <v>9</v>
      </c>
      <c r="E5" s="13"/>
      <c r="F5" s="14"/>
      <c r="G5" s="10"/>
      <c r="I5" s="11"/>
      <c r="J5" s="11"/>
      <c r="BB5" s="5" t="s">
        <v>10</v>
      </c>
    </row>
    <row r="6" spans="3:54" ht="18.75" x14ac:dyDescent="0.2">
      <c r="C6" s="15" t="s">
        <v>11</v>
      </c>
      <c r="D6" s="15"/>
      <c r="E6" s="16" t="s">
        <v>12</v>
      </c>
      <c r="F6" s="17" t="s">
        <v>13</v>
      </c>
      <c r="G6" s="18"/>
      <c r="I6" s="19"/>
      <c r="J6" s="19"/>
      <c r="K6" s="19"/>
    </row>
    <row r="7" spans="3:54" ht="20.100000000000001" customHeight="1" x14ac:dyDescent="0.2">
      <c r="C7" s="20" t="s">
        <v>14</v>
      </c>
      <c r="D7" s="20"/>
      <c r="E7" s="21"/>
      <c r="F7" s="22" t="s">
        <v>15</v>
      </c>
      <c r="G7" s="23" t="str">
        <f>IFERROR(VLOOKUP($C$7,'[1]DADOS (OCULTAR)'!$P$3:$R$39,3,0),"")</f>
        <v/>
      </c>
      <c r="I7" s="19"/>
      <c r="J7" s="19"/>
      <c r="K7" s="19"/>
    </row>
    <row r="8" spans="3:54" ht="20.100000000000001" customHeight="1" x14ac:dyDescent="0.2">
      <c r="C8" s="24"/>
      <c r="D8" s="25"/>
      <c r="E8" s="26"/>
      <c r="F8" s="27" t="s">
        <v>16</v>
      </c>
      <c r="G8" s="28"/>
      <c r="I8" s="19"/>
      <c r="J8" s="19"/>
      <c r="K8" s="19"/>
    </row>
    <row r="9" spans="3:54" ht="20.25" customHeight="1" x14ac:dyDescent="0.2">
      <c r="C9" s="29" t="s">
        <v>17</v>
      </c>
      <c r="D9" s="29"/>
      <c r="E9" s="30"/>
      <c r="F9" s="31" t="s">
        <v>18</v>
      </c>
      <c r="G9" s="32" t="str">
        <f>IFERROR(VLOOKUP(C7,'[1]DADOS (OCULTAR)'!P3:S39,4,0),"")</f>
        <v/>
      </c>
      <c r="H9" s="33"/>
      <c r="I9" s="19"/>
      <c r="J9" s="19"/>
      <c r="K9" s="19"/>
    </row>
    <row r="10" spans="3:54" ht="25.5" customHeight="1" x14ac:dyDescent="0.2">
      <c r="C10" s="34" t="s">
        <v>19</v>
      </c>
      <c r="D10" s="34"/>
      <c r="E10" s="34"/>
      <c r="F10" s="35" t="s">
        <v>20</v>
      </c>
      <c r="G10" s="36"/>
      <c r="H10" s="33"/>
      <c r="I10" s="19"/>
      <c r="J10" s="19"/>
      <c r="K10" s="19"/>
    </row>
    <row r="11" spans="3:54" ht="18" customHeight="1" x14ac:dyDescent="0.2">
      <c r="C11" s="37" t="s">
        <v>21</v>
      </c>
      <c r="D11" s="37"/>
      <c r="E11" s="37"/>
      <c r="F11" s="38">
        <f>4067553.53+2347952.06</f>
        <v>6415505.5899999999</v>
      </c>
      <c r="G11" s="38"/>
      <c r="H11" s="33"/>
      <c r="I11" s="19"/>
      <c r="J11" s="39"/>
      <c r="K11" s="39"/>
      <c r="L11" s="40"/>
    </row>
    <row r="12" spans="3:54" ht="18" customHeight="1" x14ac:dyDescent="0.2">
      <c r="C12" s="37" t="s">
        <v>22</v>
      </c>
      <c r="D12" s="37"/>
      <c r="E12" s="37"/>
      <c r="F12" s="41"/>
      <c r="G12" s="42"/>
      <c r="H12" s="33"/>
      <c r="I12" s="19"/>
      <c r="J12" s="39"/>
      <c r="K12" s="39"/>
      <c r="L12" s="40"/>
    </row>
    <row r="13" spans="3:54" ht="18" customHeight="1" x14ac:dyDescent="0.2">
      <c r="C13" s="37" t="s">
        <v>23</v>
      </c>
      <c r="D13" s="37"/>
      <c r="E13" s="37"/>
      <c r="F13" s="41"/>
      <c r="G13" s="42"/>
      <c r="H13" s="33"/>
      <c r="I13" s="19"/>
      <c r="J13" s="39"/>
      <c r="K13" s="39"/>
    </row>
    <row r="14" spans="3:54" ht="18" customHeight="1" x14ac:dyDescent="0.2">
      <c r="C14" s="37" t="s">
        <v>24</v>
      </c>
      <c r="D14" s="37"/>
      <c r="E14" s="37"/>
      <c r="F14" s="41"/>
      <c r="G14" s="42"/>
      <c r="H14" s="33"/>
      <c r="I14" s="19"/>
      <c r="J14" s="39"/>
      <c r="K14" s="39"/>
    </row>
    <row r="15" spans="3:54" ht="18" customHeight="1" x14ac:dyDescent="0.2">
      <c r="C15" s="37" t="s">
        <v>25</v>
      </c>
      <c r="D15" s="37"/>
      <c r="E15" s="37"/>
      <c r="F15" s="41"/>
      <c r="G15" s="42"/>
      <c r="H15" s="33"/>
      <c r="I15" s="19"/>
      <c r="J15" s="39"/>
      <c r="K15" s="39"/>
    </row>
    <row r="16" spans="3:54" ht="18" customHeight="1" x14ac:dyDescent="0.2">
      <c r="C16" s="43" t="s">
        <v>26</v>
      </c>
      <c r="D16" s="43"/>
      <c r="E16" s="43"/>
      <c r="F16" s="41"/>
      <c r="G16" s="42"/>
      <c r="H16" s="33"/>
      <c r="I16" s="19"/>
      <c r="J16" s="39"/>
      <c r="K16" s="39"/>
    </row>
    <row r="17" spans="1:11" ht="18" customHeight="1" x14ac:dyDescent="0.2">
      <c r="C17" s="34" t="s">
        <v>27</v>
      </c>
      <c r="D17" s="34"/>
      <c r="E17" s="34"/>
      <c r="F17" s="45">
        <f>SUM(F11:G15)-F16</f>
        <v>6415505.5899999999</v>
      </c>
      <c r="G17" s="46"/>
      <c r="H17" s="33"/>
      <c r="I17" s="19"/>
      <c r="J17" s="39"/>
      <c r="K17" s="39"/>
    </row>
    <row r="18" spans="1:11" ht="18" customHeight="1" x14ac:dyDescent="0.2">
      <c r="C18" s="37" t="s">
        <v>28</v>
      </c>
      <c r="D18" s="37"/>
      <c r="E18" s="37"/>
      <c r="F18" s="41">
        <v>534.67999999999995</v>
      </c>
      <c r="G18" s="42"/>
      <c r="H18" s="33"/>
      <c r="I18" s="19"/>
      <c r="J18" s="39"/>
      <c r="K18" s="39"/>
    </row>
    <row r="19" spans="1:11" ht="18" customHeight="1" x14ac:dyDescent="0.2">
      <c r="C19" s="47" t="s">
        <v>29</v>
      </c>
      <c r="D19" s="47"/>
      <c r="E19" s="47"/>
      <c r="F19" s="48"/>
      <c r="G19" s="49"/>
      <c r="H19" s="33"/>
      <c r="I19" s="19"/>
      <c r="J19" s="39"/>
      <c r="K19" s="39"/>
    </row>
    <row r="20" spans="1:11" ht="18" customHeight="1" x14ac:dyDescent="0.2">
      <c r="C20" s="37" t="s">
        <v>30</v>
      </c>
      <c r="D20" s="37"/>
      <c r="E20" s="37"/>
      <c r="F20" s="41"/>
      <c r="G20" s="42"/>
      <c r="H20" s="33"/>
      <c r="I20" s="19"/>
      <c r="J20" s="39"/>
      <c r="K20" s="39"/>
    </row>
    <row r="21" spans="1:11" ht="18" customHeight="1" x14ac:dyDescent="0.2">
      <c r="C21" s="37" t="s">
        <v>31</v>
      </c>
      <c r="D21" s="37"/>
      <c r="E21" s="37"/>
      <c r="F21" s="41"/>
      <c r="G21" s="42"/>
      <c r="H21" s="33"/>
      <c r="I21" s="19"/>
      <c r="J21" s="39"/>
      <c r="K21" s="39"/>
    </row>
    <row r="22" spans="1:11" ht="18" customHeight="1" x14ac:dyDescent="0.2">
      <c r="C22" s="37" t="s">
        <v>32</v>
      </c>
      <c r="D22" s="37"/>
      <c r="E22" s="37"/>
      <c r="F22" s="41"/>
      <c r="G22" s="42"/>
      <c r="H22" s="33"/>
      <c r="I22" s="19"/>
      <c r="J22" s="39"/>
      <c r="K22" s="39"/>
    </row>
    <row r="23" spans="1:11" ht="18" customHeight="1" x14ac:dyDescent="0.2">
      <c r="C23" s="37" t="s">
        <v>33</v>
      </c>
      <c r="D23" s="37"/>
      <c r="E23" s="37"/>
      <c r="F23" s="41"/>
      <c r="G23" s="42"/>
      <c r="H23" s="33"/>
      <c r="I23" s="19"/>
      <c r="J23" s="39"/>
      <c r="K23" s="39"/>
    </row>
    <row r="24" spans="1:11" ht="18" customHeight="1" x14ac:dyDescent="0.2">
      <c r="C24" s="50" t="s">
        <v>34</v>
      </c>
      <c r="D24" s="50"/>
      <c r="E24" s="50"/>
      <c r="F24" s="51">
        <f>SUM(F18:G23)</f>
        <v>534.67999999999995</v>
      </c>
      <c r="G24" s="52"/>
      <c r="H24" s="33"/>
      <c r="I24" s="19"/>
      <c r="J24" s="39"/>
      <c r="K24" s="39"/>
    </row>
    <row r="25" spans="1:11" ht="18" customHeight="1" x14ac:dyDescent="0.2">
      <c r="C25" s="34" t="s">
        <v>35</v>
      </c>
      <c r="D25" s="34"/>
      <c r="E25" s="34"/>
      <c r="F25" s="45">
        <f>F24+F17</f>
        <v>6416040.2699999996</v>
      </c>
      <c r="G25" s="46"/>
      <c r="H25" s="33"/>
      <c r="I25" s="19"/>
      <c r="J25" s="39"/>
      <c r="K25" s="39"/>
    </row>
    <row r="26" spans="1:11" ht="6" customHeight="1" x14ac:dyDescent="0.2">
      <c r="C26" s="53"/>
      <c r="D26" s="53"/>
      <c r="E26" s="53"/>
      <c r="F26" s="54"/>
      <c r="G26" s="55"/>
      <c r="H26" s="33"/>
      <c r="I26" s="19"/>
      <c r="J26" s="39"/>
      <c r="K26" s="39"/>
    </row>
    <row r="27" spans="1:11" ht="27" customHeight="1" x14ac:dyDescent="0.2">
      <c r="C27" s="34" t="s">
        <v>36</v>
      </c>
      <c r="D27" s="34"/>
      <c r="E27" s="34"/>
      <c r="F27" s="45" t="s">
        <v>20</v>
      </c>
      <c r="G27" s="46"/>
      <c r="H27" s="33"/>
      <c r="I27" s="19"/>
      <c r="J27" s="39"/>
      <c r="K27" s="39"/>
    </row>
    <row r="28" spans="1:11" ht="18" customHeight="1" x14ac:dyDescent="0.2">
      <c r="C28" s="56" t="s">
        <v>37</v>
      </c>
      <c r="D28" s="56"/>
      <c r="E28" s="56"/>
      <c r="F28" s="57">
        <f>F29+SUM(F35:F38)</f>
        <v>5909602.6273999987</v>
      </c>
      <c r="G28" s="58"/>
      <c r="H28" s="59"/>
      <c r="I28" s="60"/>
      <c r="J28" s="39"/>
      <c r="K28" s="39"/>
    </row>
    <row r="29" spans="1:11" ht="18" customHeight="1" x14ac:dyDescent="0.2">
      <c r="A29" s="61"/>
      <c r="C29" s="62" t="s">
        <v>38</v>
      </c>
      <c r="D29" s="62"/>
      <c r="E29" s="62"/>
      <c r="F29" s="63">
        <f>F30+F33+F34</f>
        <v>5151344.459999999</v>
      </c>
      <c r="G29" s="64"/>
      <c r="H29" s="59"/>
      <c r="I29" s="60"/>
      <c r="J29" s="39"/>
      <c r="K29" s="39"/>
    </row>
    <row r="30" spans="1:11" ht="18" customHeight="1" x14ac:dyDescent="0.2">
      <c r="C30" s="65" t="s">
        <v>39</v>
      </c>
      <c r="D30" s="65"/>
      <c r="E30" s="65"/>
      <c r="F30" s="66">
        <f>F31+F32</f>
        <v>4322738.209999999</v>
      </c>
      <c r="G30" s="67"/>
      <c r="H30" s="59"/>
      <c r="I30" s="60"/>
      <c r="J30" s="39"/>
      <c r="K30" s="39"/>
    </row>
    <row r="31" spans="1:11" ht="18" customHeight="1" x14ac:dyDescent="0.2">
      <c r="A31" s="61" t="s">
        <v>40</v>
      </c>
      <c r="B31" s="44" t="s">
        <v>41</v>
      </c>
      <c r="C31" s="37" t="s">
        <v>42</v>
      </c>
      <c r="D31" s="37"/>
      <c r="E31" s="37"/>
      <c r="F31" s="68">
        <f>'[1]TCE - ANEXO II - Preencher'!X1</f>
        <v>2761895.5200000005</v>
      </c>
      <c r="G31" s="69"/>
      <c r="H31" s="59" t="s">
        <v>43</v>
      </c>
      <c r="I31" s="60"/>
      <c r="J31" s="39"/>
      <c r="K31" s="39"/>
    </row>
    <row r="32" spans="1:11" ht="18" customHeight="1" x14ac:dyDescent="0.2">
      <c r="A32" s="61" t="s">
        <v>44</v>
      </c>
      <c r="B32" s="44" t="s">
        <v>41</v>
      </c>
      <c r="C32" s="37" t="s">
        <v>45</v>
      </c>
      <c r="D32" s="37"/>
      <c r="E32" s="37"/>
      <c r="F32" s="68">
        <f>'[1]TCE - ANEXO II - Preencher'!X2</f>
        <v>1560842.6899999988</v>
      </c>
      <c r="G32" s="69"/>
      <c r="H32" s="59" t="s">
        <v>43</v>
      </c>
      <c r="I32" s="60"/>
      <c r="J32" s="39"/>
      <c r="K32" s="39"/>
    </row>
    <row r="33" spans="1:14" ht="18" customHeight="1" x14ac:dyDescent="0.2">
      <c r="A33" s="61" t="s">
        <v>46</v>
      </c>
      <c r="B33" s="44" t="s">
        <v>41</v>
      </c>
      <c r="C33" s="37" t="s">
        <v>47</v>
      </c>
      <c r="D33" s="37"/>
      <c r="E33" s="37"/>
      <c r="F33" s="68">
        <f>'[1]TCE - ANEXO II - Preencher'!X4</f>
        <v>0</v>
      </c>
      <c r="G33" s="69"/>
      <c r="H33" s="59" t="s">
        <v>43</v>
      </c>
      <c r="I33" s="60"/>
      <c r="J33" s="39"/>
      <c r="K33" s="39"/>
    </row>
    <row r="34" spans="1:14" ht="18" customHeight="1" x14ac:dyDescent="0.2">
      <c r="A34" s="61" t="s">
        <v>48</v>
      </c>
      <c r="B34" s="44" t="s">
        <v>41</v>
      </c>
      <c r="C34" s="37" t="s">
        <v>49</v>
      </c>
      <c r="D34" s="37"/>
      <c r="E34" s="37"/>
      <c r="F34" s="68">
        <f>'[1]TCE - ANEXO II - Preencher'!X3</f>
        <v>828606.24999999988</v>
      </c>
      <c r="G34" s="69"/>
      <c r="H34" s="59" t="s">
        <v>43</v>
      </c>
      <c r="I34" s="60"/>
      <c r="J34" s="39"/>
      <c r="K34" s="39"/>
      <c r="M34" s="70"/>
    </row>
    <row r="35" spans="1:14" ht="18" customHeight="1" x14ac:dyDescent="0.2">
      <c r="A35" t="s">
        <v>50</v>
      </c>
      <c r="B35" s="44" t="s">
        <v>51</v>
      </c>
      <c r="C35" s="37" t="s">
        <v>52</v>
      </c>
      <c r="D35" s="37"/>
      <c r="E35" s="37"/>
      <c r="F35" s="68">
        <f>'[1]MEM.CÁLC.FP.'!$D$117</f>
        <v>413188.22</v>
      </c>
      <c r="G35" s="69"/>
      <c r="H35" s="59" t="s">
        <v>53</v>
      </c>
      <c r="I35" s="60"/>
      <c r="J35" s="39"/>
      <c r="K35" s="39"/>
      <c r="L35" s="70"/>
      <c r="M35" s="71"/>
    </row>
    <row r="36" spans="1:14" ht="18" customHeight="1" x14ac:dyDescent="0.2">
      <c r="A36" t="s">
        <v>54</v>
      </c>
      <c r="B36" s="44" t="s">
        <v>51</v>
      </c>
      <c r="C36" s="37" t="s">
        <v>55</v>
      </c>
      <c r="D36" s="37"/>
      <c r="E36" s="37"/>
      <c r="F36" s="68">
        <f>IF(G6="SIM","",'[1]MEM.CÁLC.FP.'!$D$118)</f>
        <v>51686.879999999997</v>
      </c>
      <c r="G36" s="69"/>
      <c r="H36" s="59" t="s">
        <v>53</v>
      </c>
      <c r="I36" s="60"/>
      <c r="J36" s="39"/>
      <c r="K36" s="39"/>
      <c r="L36" s="70"/>
      <c r="M36" s="71"/>
      <c r="N36" s="40"/>
    </row>
    <row r="37" spans="1:14" ht="18" customHeight="1" x14ac:dyDescent="0.2">
      <c r="A37" s="72" t="s">
        <v>56</v>
      </c>
      <c r="B37" s="73" t="s">
        <v>57</v>
      </c>
      <c r="C37" s="37" t="s">
        <v>58</v>
      </c>
      <c r="D37" s="37"/>
      <c r="E37" s="37"/>
      <c r="F37" s="68">
        <f>'[1]MEM.CÁLC.FP.'!$C$121</f>
        <v>74353.81</v>
      </c>
      <c r="G37" s="69"/>
      <c r="H37" s="59" t="s">
        <v>53</v>
      </c>
      <c r="I37" s="60"/>
      <c r="J37" s="39"/>
      <c r="K37" s="39"/>
      <c r="M37" s="71"/>
    </row>
    <row r="38" spans="1:14" ht="18" customHeight="1" x14ac:dyDescent="0.2">
      <c r="C38" s="74" t="s">
        <v>59</v>
      </c>
      <c r="D38" s="74"/>
      <c r="E38" s="74"/>
      <c r="F38" s="75">
        <f>F39+F43+F47</f>
        <v>219029.2574</v>
      </c>
      <c r="G38" s="76"/>
      <c r="H38" s="59"/>
      <c r="I38" s="60"/>
      <c r="J38" s="39"/>
      <c r="K38" s="39"/>
    </row>
    <row r="39" spans="1:14" ht="18" customHeight="1" x14ac:dyDescent="0.2">
      <c r="C39" s="77" t="s">
        <v>60</v>
      </c>
      <c r="D39" s="77"/>
      <c r="E39" s="77"/>
      <c r="F39" s="78">
        <f>SUM(F40:G42)</f>
        <v>148758.6874</v>
      </c>
      <c r="G39" s="79"/>
      <c r="H39" s="59"/>
      <c r="I39" s="80"/>
      <c r="J39" s="39"/>
      <c r="K39" s="39"/>
    </row>
    <row r="40" spans="1:14" ht="18" customHeight="1" x14ac:dyDescent="0.2">
      <c r="C40" s="47" t="s">
        <v>61</v>
      </c>
      <c r="D40" s="47"/>
      <c r="E40" s="47"/>
      <c r="F40" s="81">
        <f>SUM('[1]MEM.CÁLC.FP.'!D6:D7)</f>
        <v>136475.85999999999</v>
      </c>
      <c r="G40" s="82"/>
      <c r="H40" s="59" t="s">
        <v>53</v>
      </c>
      <c r="I40" s="80"/>
      <c r="J40" s="39"/>
      <c r="K40" s="39"/>
    </row>
    <row r="41" spans="1:14" ht="18" customHeight="1" x14ac:dyDescent="0.2">
      <c r="A41" t="s">
        <v>50</v>
      </c>
      <c r="B41" s="44" t="s">
        <v>51</v>
      </c>
      <c r="C41" s="47" t="s">
        <v>62</v>
      </c>
      <c r="D41" s="47"/>
      <c r="E41" s="47"/>
      <c r="F41" s="81">
        <f>SUM('[1]MEM.CÁLC.FP.'!F6:F7)</f>
        <v>10918.068799999999</v>
      </c>
      <c r="G41" s="82"/>
      <c r="H41" s="59" t="s">
        <v>53</v>
      </c>
      <c r="I41" s="80"/>
      <c r="J41" s="39"/>
      <c r="K41" s="39"/>
    </row>
    <row r="42" spans="1:14" ht="18" customHeight="1" x14ac:dyDescent="0.2">
      <c r="A42" t="s">
        <v>54</v>
      </c>
      <c r="B42" s="44" t="s">
        <v>51</v>
      </c>
      <c r="C42" s="47" t="s">
        <v>63</v>
      </c>
      <c r="D42" s="47"/>
      <c r="E42" s="47"/>
      <c r="F42" s="81">
        <f>IF(G6="SIM","",SUM('[1]MEM.CÁLC.FP.'!G6:G7))</f>
        <v>1364.7585999999999</v>
      </c>
      <c r="G42" s="82"/>
      <c r="H42" s="59" t="s">
        <v>53</v>
      </c>
      <c r="I42" s="80"/>
      <c r="J42" s="39"/>
      <c r="K42" s="39"/>
    </row>
    <row r="43" spans="1:14" ht="18" customHeight="1" x14ac:dyDescent="0.2">
      <c r="C43" s="83" t="s">
        <v>64</v>
      </c>
      <c r="D43" s="83"/>
      <c r="E43" s="83"/>
      <c r="F43" s="75">
        <f>SUM(F44:G46)</f>
        <v>0</v>
      </c>
      <c r="G43" s="76"/>
      <c r="H43" s="59"/>
      <c r="I43" s="19"/>
      <c r="J43" s="39"/>
      <c r="K43" s="39"/>
    </row>
    <row r="44" spans="1:14" ht="18" customHeight="1" x14ac:dyDescent="0.2">
      <c r="C44" s="47" t="s">
        <v>65</v>
      </c>
      <c r="D44" s="47"/>
      <c r="E44" s="47"/>
      <c r="F44" s="81">
        <f>SUM('[1]MEM.CÁLC.FP.'!D9:D10)</f>
        <v>0</v>
      </c>
      <c r="G44" s="82"/>
      <c r="H44" s="59" t="s">
        <v>53</v>
      </c>
      <c r="I44" s="19"/>
      <c r="J44" s="39"/>
      <c r="K44" s="39"/>
    </row>
    <row r="45" spans="1:14" ht="18" customHeight="1" x14ac:dyDescent="0.2">
      <c r="A45" t="s">
        <v>50</v>
      </c>
      <c r="B45" s="44" t="s">
        <v>51</v>
      </c>
      <c r="C45" s="47" t="s">
        <v>66</v>
      </c>
      <c r="D45" s="47"/>
      <c r="E45" s="47"/>
      <c r="F45" s="81">
        <f>SUM('[1]MEM.CÁLC.FP.'!F9:F10)</f>
        <v>0</v>
      </c>
      <c r="G45" s="82"/>
      <c r="H45" s="59" t="s">
        <v>53</v>
      </c>
      <c r="I45" s="19"/>
      <c r="J45" s="39"/>
      <c r="K45" s="39"/>
    </row>
    <row r="46" spans="1:14" ht="18" customHeight="1" x14ac:dyDescent="0.2">
      <c r="A46" t="s">
        <v>54</v>
      </c>
      <c r="B46" s="44" t="s">
        <v>51</v>
      </c>
      <c r="C46" s="47" t="s">
        <v>67</v>
      </c>
      <c r="D46" s="47"/>
      <c r="E46" s="47"/>
      <c r="F46" s="81">
        <f>IF(G6="SIM","",SUM('[1]MEM.CÁLC.FP.'!G9:G10))</f>
        <v>0</v>
      </c>
      <c r="G46" s="82"/>
      <c r="H46" s="59" t="s">
        <v>53</v>
      </c>
      <c r="I46" s="19"/>
      <c r="J46" s="39"/>
      <c r="K46" s="39"/>
    </row>
    <row r="47" spans="1:14" ht="18" customHeight="1" x14ac:dyDescent="0.2">
      <c r="C47" s="83" t="s">
        <v>68</v>
      </c>
      <c r="D47" s="83"/>
      <c r="E47" s="83"/>
      <c r="F47" s="75">
        <f>SUM(F48:G51)</f>
        <v>70270.569999999992</v>
      </c>
      <c r="G47" s="76"/>
      <c r="H47" s="59"/>
      <c r="I47" s="80"/>
      <c r="J47" s="39"/>
      <c r="K47" s="39"/>
    </row>
    <row r="48" spans="1:14" ht="18" customHeight="1" x14ac:dyDescent="0.2">
      <c r="C48" s="47" t="s">
        <v>69</v>
      </c>
      <c r="D48" s="47"/>
      <c r="E48" s="47"/>
      <c r="F48" s="81">
        <f>'[1]MEM.CÁLC.FP.'!D12+'[1]MEM.CÁLC.FP.'!D14-'[1]MEM.CÁLC.FP.'!D13-'[1]MEM.CÁLC.FP.'!D15</f>
        <v>63653.95</v>
      </c>
      <c r="G48" s="82"/>
      <c r="H48" s="59" t="s">
        <v>53</v>
      </c>
      <c r="I48" s="80"/>
      <c r="J48" s="39"/>
      <c r="K48" s="39"/>
    </row>
    <row r="49" spans="1:13" ht="18" customHeight="1" x14ac:dyDescent="0.2">
      <c r="A49" t="s">
        <v>50</v>
      </c>
      <c r="B49" s="44" t="s">
        <v>51</v>
      </c>
      <c r="C49" s="47" t="s">
        <v>70</v>
      </c>
      <c r="D49" s="47"/>
      <c r="E49" s="47"/>
      <c r="F49" s="81">
        <f>SUM('[1]MEM.CÁLC.FP.'!F12:F15)</f>
        <v>5625.36</v>
      </c>
      <c r="G49" s="82"/>
      <c r="H49" s="59" t="s">
        <v>53</v>
      </c>
      <c r="I49" s="80"/>
      <c r="J49" s="39"/>
      <c r="K49" s="39"/>
    </row>
    <row r="50" spans="1:13" ht="18" customHeight="1" x14ac:dyDescent="0.2">
      <c r="A50" t="s">
        <v>54</v>
      </c>
      <c r="B50" s="44" t="s">
        <v>51</v>
      </c>
      <c r="C50" s="47" t="s">
        <v>71</v>
      </c>
      <c r="D50" s="47"/>
      <c r="E50" s="47"/>
      <c r="F50" s="81">
        <f>IF(G6="SIM","",SUM('[1]MEM.CÁLC.FP.'!G12:G15))</f>
        <v>733.12</v>
      </c>
      <c r="G50" s="82"/>
      <c r="H50" s="59" t="s">
        <v>53</v>
      </c>
      <c r="I50" s="84"/>
      <c r="J50" s="39"/>
      <c r="K50" s="39"/>
    </row>
    <row r="51" spans="1:13" ht="18" customHeight="1" x14ac:dyDescent="0.2">
      <c r="A51" t="s">
        <v>50</v>
      </c>
      <c r="B51" s="44" t="s">
        <v>51</v>
      </c>
      <c r="C51" s="47" t="s">
        <v>72</v>
      </c>
      <c r="D51" s="47"/>
      <c r="E51" s="47"/>
      <c r="F51" s="81">
        <f>SUM('[1]MEM.CÁLC.FP.'!H12:H15)</f>
        <v>258.14</v>
      </c>
      <c r="G51" s="82"/>
      <c r="H51" s="59" t="s">
        <v>53</v>
      </c>
      <c r="I51" s="80"/>
      <c r="J51" s="39"/>
      <c r="K51" s="39"/>
    </row>
    <row r="52" spans="1:13" ht="18" customHeight="1" x14ac:dyDescent="0.2">
      <c r="C52" s="34" t="s">
        <v>73</v>
      </c>
      <c r="D52" s="34"/>
      <c r="E52" s="34"/>
      <c r="F52" s="45">
        <f>SUM(F53:G60)</f>
        <v>763852.02000000014</v>
      </c>
      <c r="G52" s="46"/>
      <c r="H52" s="33"/>
      <c r="I52" s="19"/>
      <c r="J52" s="39"/>
      <c r="K52" s="39"/>
    </row>
    <row r="53" spans="1:13" ht="18" customHeight="1" x14ac:dyDescent="0.2">
      <c r="A53" t="s">
        <v>74</v>
      </c>
      <c r="B53" s="44" t="s">
        <v>75</v>
      </c>
      <c r="C53" s="37" t="s">
        <v>76</v>
      </c>
      <c r="D53" s="37"/>
      <c r="E53" s="37"/>
      <c r="F53" s="41">
        <v>369103.74</v>
      </c>
      <c r="G53" s="42"/>
      <c r="H53" s="59" t="s">
        <v>77</v>
      </c>
      <c r="I53" s="19"/>
      <c r="J53" s="39"/>
      <c r="K53" s="39"/>
    </row>
    <row r="54" spans="1:13" ht="18" customHeight="1" x14ac:dyDescent="0.2">
      <c r="A54" t="s">
        <v>78</v>
      </c>
      <c r="B54" s="44" t="s">
        <v>79</v>
      </c>
      <c r="C54" s="37" t="s">
        <v>80</v>
      </c>
      <c r="D54" s="37"/>
      <c r="E54" s="37"/>
      <c r="F54" s="41">
        <v>343029.14</v>
      </c>
      <c r="G54" s="42"/>
      <c r="H54" s="59" t="s">
        <v>77</v>
      </c>
      <c r="I54" s="19"/>
      <c r="J54" s="39"/>
      <c r="K54" s="39"/>
      <c r="L54" s="71"/>
    </row>
    <row r="55" spans="1:13" ht="18" customHeight="1" x14ac:dyDescent="0.2">
      <c r="A55" t="s">
        <v>81</v>
      </c>
      <c r="B55" s="44" t="s">
        <v>82</v>
      </c>
      <c r="C55" s="37" t="s">
        <v>83</v>
      </c>
      <c r="D55" s="37"/>
      <c r="E55" s="37"/>
      <c r="F55" s="41">
        <v>17062.3</v>
      </c>
      <c r="G55" s="42"/>
      <c r="H55" s="59" t="s">
        <v>77</v>
      </c>
      <c r="I55" s="19"/>
      <c r="J55" s="39"/>
      <c r="K55" s="39"/>
      <c r="L55" s="71"/>
    </row>
    <row r="56" spans="1:13" ht="18" customHeight="1" x14ac:dyDescent="0.2">
      <c r="A56" t="s">
        <v>84</v>
      </c>
      <c r="B56" s="44" t="s">
        <v>85</v>
      </c>
      <c r="C56" s="37" t="s">
        <v>86</v>
      </c>
      <c r="D56" s="37"/>
      <c r="E56" s="37"/>
      <c r="F56" s="41">
        <v>13920.18</v>
      </c>
      <c r="G56" s="42"/>
      <c r="H56" s="59" t="s">
        <v>77</v>
      </c>
      <c r="I56" s="19"/>
      <c r="J56" s="39"/>
      <c r="K56" s="39"/>
      <c r="L56" s="40"/>
    </row>
    <row r="57" spans="1:13" ht="18" customHeight="1" x14ac:dyDescent="0.2">
      <c r="A57" t="s">
        <v>87</v>
      </c>
      <c r="B57" s="44" t="s">
        <v>88</v>
      </c>
      <c r="C57" s="37" t="s">
        <v>89</v>
      </c>
      <c r="D57" s="37"/>
      <c r="E57" s="37"/>
      <c r="F57" s="41">
        <v>0</v>
      </c>
      <c r="G57" s="42"/>
      <c r="H57" s="59" t="s">
        <v>77</v>
      </c>
      <c r="I57" s="19"/>
      <c r="J57" s="39"/>
      <c r="K57" s="39"/>
      <c r="L57" s="40"/>
      <c r="M57" s="40"/>
    </row>
    <row r="58" spans="1:13" ht="18" customHeight="1" x14ac:dyDescent="0.2">
      <c r="A58" t="s">
        <v>90</v>
      </c>
      <c r="B58" s="44" t="s">
        <v>91</v>
      </c>
      <c r="C58" s="37" t="s">
        <v>92</v>
      </c>
      <c r="D58" s="37"/>
      <c r="E58" s="37"/>
      <c r="F58" s="41">
        <v>0</v>
      </c>
      <c r="G58" s="42"/>
      <c r="H58" s="59" t="s">
        <v>77</v>
      </c>
      <c r="I58" s="19"/>
      <c r="J58" s="39"/>
      <c r="K58" s="39"/>
      <c r="L58" s="40"/>
      <c r="M58" s="40"/>
    </row>
    <row r="59" spans="1:13" ht="18" customHeight="1" x14ac:dyDescent="0.2">
      <c r="A59" t="s">
        <v>93</v>
      </c>
      <c r="B59" s="44" t="s">
        <v>94</v>
      </c>
      <c r="C59" s="47" t="s">
        <v>95</v>
      </c>
      <c r="D59" s="47"/>
      <c r="E59" s="47"/>
      <c r="F59" s="48">
        <v>0</v>
      </c>
      <c r="G59" s="49"/>
      <c r="H59" s="59" t="s">
        <v>77</v>
      </c>
      <c r="I59" s="19"/>
      <c r="J59" s="39"/>
      <c r="K59" s="39"/>
      <c r="L59" s="40"/>
      <c r="M59" s="40"/>
    </row>
    <row r="60" spans="1:13" ht="18" customHeight="1" x14ac:dyDescent="0.2">
      <c r="A60" t="s">
        <v>96</v>
      </c>
      <c r="B60" s="44" t="s">
        <v>97</v>
      </c>
      <c r="C60" s="37" t="s">
        <v>98</v>
      </c>
      <c r="D60" s="37"/>
      <c r="E60" s="37"/>
      <c r="F60" s="41">
        <v>20736.66</v>
      </c>
      <c r="G60" s="42"/>
      <c r="H60" s="59" t="s">
        <v>77</v>
      </c>
      <c r="I60" s="19"/>
      <c r="J60" s="39"/>
      <c r="K60" s="39"/>
    </row>
    <row r="61" spans="1:13" ht="18" customHeight="1" x14ac:dyDescent="0.2">
      <c r="C61" s="34" t="s">
        <v>99</v>
      </c>
      <c r="D61" s="34"/>
      <c r="E61" s="34"/>
      <c r="F61" s="45">
        <f>SUM(F62:G66)+F67+F76+F77</f>
        <v>293011.52</v>
      </c>
      <c r="G61" s="46"/>
      <c r="H61" s="33"/>
      <c r="I61" s="19"/>
      <c r="J61" s="39"/>
      <c r="K61" s="39"/>
    </row>
    <row r="62" spans="1:13" ht="18" customHeight="1" x14ac:dyDescent="0.2">
      <c r="A62" t="s">
        <v>100</v>
      </c>
      <c r="B62" s="44" t="s">
        <v>101</v>
      </c>
      <c r="C62" s="37" t="s">
        <v>102</v>
      </c>
      <c r="D62" s="37"/>
      <c r="E62" s="37"/>
      <c r="F62" s="41">
        <v>15722.75</v>
      </c>
      <c r="G62" s="42"/>
      <c r="H62" s="59" t="s">
        <v>77</v>
      </c>
      <c r="I62" s="19"/>
      <c r="J62" s="39"/>
      <c r="K62" s="39"/>
    </row>
    <row r="63" spans="1:13" ht="18" customHeight="1" x14ac:dyDescent="0.2">
      <c r="A63" t="s">
        <v>103</v>
      </c>
      <c r="B63" s="44" t="s">
        <v>82</v>
      </c>
      <c r="C63" s="37" t="s">
        <v>104</v>
      </c>
      <c r="D63" s="37"/>
      <c r="E63" s="37"/>
      <c r="F63" s="41">
        <v>181204.48000000001</v>
      </c>
      <c r="G63" s="42"/>
      <c r="H63" s="59" t="s">
        <v>77</v>
      </c>
      <c r="I63" s="19"/>
      <c r="J63" s="39"/>
      <c r="K63" s="39"/>
    </row>
    <row r="64" spans="1:13" ht="18" customHeight="1" x14ac:dyDescent="0.2">
      <c r="A64" t="s">
        <v>105</v>
      </c>
      <c r="B64" s="44" t="s">
        <v>106</v>
      </c>
      <c r="C64" s="37" t="s">
        <v>107</v>
      </c>
      <c r="D64" s="37"/>
      <c r="E64" s="37"/>
      <c r="F64" s="41">
        <v>11476</v>
      </c>
      <c r="G64" s="42"/>
      <c r="H64" s="59" t="s">
        <v>77</v>
      </c>
      <c r="I64" s="19"/>
      <c r="J64" s="39"/>
      <c r="K64" s="39"/>
    </row>
    <row r="65" spans="1:11" ht="18" customHeight="1" x14ac:dyDescent="0.2">
      <c r="A65" t="s">
        <v>108</v>
      </c>
      <c r="B65" s="44" t="s">
        <v>109</v>
      </c>
      <c r="C65" s="37" t="s">
        <v>110</v>
      </c>
      <c r="D65" s="37"/>
      <c r="E65" s="37"/>
      <c r="F65" s="41">
        <v>8604.69</v>
      </c>
      <c r="G65" s="42"/>
      <c r="H65" s="59" t="s">
        <v>77</v>
      </c>
      <c r="I65" s="84"/>
      <c r="J65" s="39"/>
      <c r="K65" s="39"/>
    </row>
    <row r="66" spans="1:11" ht="18" customHeight="1" x14ac:dyDescent="0.2">
      <c r="A66" t="s">
        <v>111</v>
      </c>
      <c r="B66" s="44" t="s">
        <v>85</v>
      </c>
      <c r="C66" s="37" t="s">
        <v>112</v>
      </c>
      <c r="D66" s="37"/>
      <c r="E66" s="37"/>
      <c r="F66" s="41">
        <v>0</v>
      </c>
      <c r="G66" s="42"/>
      <c r="H66" s="59" t="s">
        <v>77</v>
      </c>
      <c r="I66" s="19"/>
      <c r="J66" s="39"/>
      <c r="K66" s="39"/>
    </row>
    <row r="67" spans="1:11" ht="18" customHeight="1" x14ac:dyDescent="0.2">
      <c r="C67" s="83" t="s">
        <v>113</v>
      </c>
      <c r="D67" s="83"/>
      <c r="E67" s="83"/>
      <c r="F67" s="85">
        <f>F68+F69</f>
        <v>34323.47</v>
      </c>
      <c r="G67" s="86"/>
      <c r="H67" s="33"/>
      <c r="I67" s="19"/>
      <c r="J67" s="39"/>
      <c r="K67" s="39"/>
    </row>
    <row r="68" spans="1:11" ht="18" customHeight="1" x14ac:dyDescent="0.2">
      <c r="A68" t="s">
        <v>114</v>
      </c>
      <c r="B68" s="44" t="s">
        <v>115</v>
      </c>
      <c r="C68" s="47" t="s">
        <v>116</v>
      </c>
      <c r="D68" s="47"/>
      <c r="E68" s="47"/>
      <c r="F68" s="41">
        <v>34323.47</v>
      </c>
      <c r="G68" s="42"/>
      <c r="H68" s="59" t="s">
        <v>77</v>
      </c>
      <c r="I68" s="19"/>
      <c r="J68" s="39"/>
      <c r="K68" s="39"/>
    </row>
    <row r="69" spans="1:11" ht="18" customHeight="1" x14ac:dyDescent="0.2">
      <c r="C69" s="83" t="s">
        <v>117</v>
      </c>
      <c r="D69" s="83"/>
      <c r="E69" s="83"/>
      <c r="F69" s="85">
        <f>F70+F71+F74+F75</f>
        <v>0</v>
      </c>
      <c r="G69" s="86"/>
      <c r="H69" s="33"/>
      <c r="I69" s="19"/>
      <c r="J69" s="39"/>
      <c r="K69" s="39"/>
    </row>
    <row r="70" spans="1:11" ht="18" customHeight="1" x14ac:dyDescent="0.2">
      <c r="A70" t="s">
        <v>118</v>
      </c>
      <c r="B70" s="44" t="s">
        <v>119</v>
      </c>
      <c r="C70" s="47" t="s">
        <v>120</v>
      </c>
      <c r="D70" s="47"/>
      <c r="E70" s="47"/>
      <c r="F70" s="41"/>
      <c r="G70" s="42"/>
      <c r="H70" s="59" t="s">
        <v>77</v>
      </c>
      <c r="I70" s="19"/>
      <c r="J70" s="39"/>
      <c r="K70" s="39"/>
    </row>
    <row r="71" spans="1:11" ht="18" customHeight="1" x14ac:dyDescent="0.2">
      <c r="C71" s="83" t="s">
        <v>121</v>
      </c>
      <c r="D71" s="83"/>
      <c r="E71" s="83"/>
      <c r="F71" s="85">
        <f>SUM(F72:G73)</f>
        <v>0</v>
      </c>
      <c r="G71" s="86"/>
      <c r="H71" s="33"/>
      <c r="I71" s="19"/>
      <c r="J71" s="39"/>
      <c r="K71" s="39"/>
    </row>
    <row r="72" spans="1:11" ht="18" customHeight="1" x14ac:dyDescent="0.2">
      <c r="A72" t="s">
        <v>122</v>
      </c>
      <c r="B72" s="44" t="s">
        <v>109</v>
      </c>
      <c r="C72" s="47" t="s">
        <v>123</v>
      </c>
      <c r="D72" s="47"/>
      <c r="E72" s="47"/>
      <c r="F72" s="87"/>
      <c r="G72" s="88"/>
      <c r="H72" s="59" t="s">
        <v>77</v>
      </c>
      <c r="I72" s="19"/>
      <c r="J72" s="39"/>
      <c r="K72" s="39"/>
    </row>
    <row r="73" spans="1:11" ht="18" customHeight="1" x14ac:dyDescent="0.2">
      <c r="A73" t="s">
        <v>124</v>
      </c>
      <c r="B73" s="44" t="s">
        <v>119</v>
      </c>
      <c r="C73" s="47" t="s">
        <v>125</v>
      </c>
      <c r="D73" s="47"/>
      <c r="E73" s="47"/>
      <c r="F73" s="87"/>
      <c r="G73" s="88"/>
      <c r="H73" s="59" t="s">
        <v>77</v>
      </c>
      <c r="I73" s="19"/>
      <c r="J73" s="39"/>
      <c r="K73" s="39"/>
    </row>
    <row r="74" spans="1:11" ht="18" customHeight="1" x14ac:dyDescent="0.2">
      <c r="A74" t="s">
        <v>126</v>
      </c>
      <c r="B74" s="44" t="s">
        <v>119</v>
      </c>
      <c r="C74" s="47" t="s">
        <v>127</v>
      </c>
      <c r="D74" s="47"/>
      <c r="E74" s="47"/>
      <c r="F74" s="87"/>
      <c r="G74" s="88"/>
      <c r="H74" s="59" t="s">
        <v>77</v>
      </c>
      <c r="I74" s="19"/>
      <c r="J74" s="39"/>
      <c r="K74" s="39"/>
    </row>
    <row r="75" spans="1:11" ht="18" customHeight="1" x14ac:dyDescent="0.2">
      <c r="A75" t="s">
        <v>128</v>
      </c>
      <c r="B75" s="44" t="s">
        <v>97</v>
      </c>
      <c r="C75" s="47" t="s">
        <v>129</v>
      </c>
      <c r="D75" s="47"/>
      <c r="E75" s="47"/>
      <c r="F75" s="87"/>
      <c r="G75" s="88"/>
      <c r="H75" s="59" t="s">
        <v>77</v>
      </c>
      <c r="I75" s="19"/>
      <c r="J75" s="39"/>
      <c r="K75" s="39"/>
    </row>
    <row r="76" spans="1:11" ht="18" customHeight="1" x14ac:dyDescent="0.2">
      <c r="A76" t="s">
        <v>130</v>
      </c>
      <c r="B76" s="44" t="s">
        <v>131</v>
      </c>
      <c r="C76" s="89" t="s">
        <v>132</v>
      </c>
      <c r="D76" s="89"/>
      <c r="E76" s="89"/>
      <c r="F76" s="41">
        <v>40900.129999999997</v>
      </c>
      <c r="G76" s="42"/>
      <c r="H76" s="59" t="s">
        <v>77</v>
      </c>
      <c r="I76" s="90"/>
      <c r="J76" s="91"/>
      <c r="K76" s="91"/>
    </row>
    <row r="77" spans="1:11" ht="18" customHeight="1" x14ac:dyDescent="0.2">
      <c r="A77" t="s">
        <v>133</v>
      </c>
      <c r="B77" s="44" t="s">
        <v>97</v>
      </c>
      <c r="C77" s="37" t="s">
        <v>134</v>
      </c>
      <c r="D77" s="37"/>
      <c r="E77" s="37"/>
      <c r="F77" s="41">
        <v>780</v>
      </c>
      <c r="G77" s="42"/>
      <c r="H77" s="59" t="s">
        <v>77</v>
      </c>
      <c r="I77" s="19"/>
      <c r="J77" s="39"/>
      <c r="K77" s="39"/>
    </row>
    <row r="78" spans="1:11" ht="18" customHeight="1" x14ac:dyDescent="0.2">
      <c r="C78" s="34" t="s">
        <v>135</v>
      </c>
      <c r="D78" s="34"/>
      <c r="E78" s="34"/>
      <c r="F78" s="45">
        <f>F79+F80+F83</f>
        <v>4568.33</v>
      </c>
      <c r="G78" s="46"/>
      <c r="H78" s="92"/>
      <c r="I78" s="19"/>
      <c r="J78" s="39"/>
      <c r="K78" s="39"/>
    </row>
    <row r="79" spans="1:11" ht="18" customHeight="1" x14ac:dyDescent="0.25">
      <c r="A79" s="93" t="s">
        <v>136</v>
      </c>
      <c r="B79" s="44" t="s">
        <v>137</v>
      </c>
      <c r="C79" s="37" t="s">
        <v>138</v>
      </c>
      <c r="D79" s="37"/>
      <c r="E79" s="37"/>
      <c r="F79" s="68">
        <f>SUMIF('[1]TCE - ANEXO IV - Preencher'!$D$1:$D$65536,'CONTÁBIL- FINANCEIRA '!A79,'[1]TCE - ANEXO IV - Preencher'!$N$1:$N$65536)</f>
        <v>2363.88</v>
      </c>
      <c r="G79" s="69"/>
      <c r="H79" s="59" t="s">
        <v>139</v>
      </c>
      <c r="I79" s="19"/>
      <c r="J79" s="39"/>
      <c r="K79" s="39"/>
    </row>
    <row r="80" spans="1:11" ht="18" customHeight="1" x14ac:dyDescent="0.2">
      <c r="C80" s="83" t="s">
        <v>140</v>
      </c>
      <c r="D80" s="83"/>
      <c r="E80" s="83"/>
      <c r="F80" s="85">
        <f>F81+F82</f>
        <v>0</v>
      </c>
      <c r="G80" s="86"/>
      <c r="H80" s="33"/>
      <c r="I80" s="19"/>
      <c r="J80" s="39"/>
      <c r="K80" s="39"/>
    </row>
    <row r="81" spans="1:11" ht="18.75" x14ac:dyDescent="0.25">
      <c r="A81" s="93" t="s">
        <v>141</v>
      </c>
      <c r="B81" s="44" t="s">
        <v>142</v>
      </c>
      <c r="C81" s="37" t="s">
        <v>143</v>
      </c>
      <c r="D81" s="37"/>
      <c r="E81" s="37"/>
      <c r="F81" s="68">
        <f>SUMIF('[1]TCE - ANEXO IV - Preencher'!$D$1:$D$65536,'CONTÁBIL- FINANCEIRA '!A81,'[1]TCE - ANEXO IV - Preencher'!$N$1:$N$65536)</f>
        <v>0</v>
      </c>
      <c r="G81" s="69"/>
      <c r="H81" s="59" t="s">
        <v>139</v>
      </c>
      <c r="I81" s="19"/>
      <c r="J81" s="39"/>
      <c r="K81" s="39"/>
    </row>
    <row r="82" spans="1:11" ht="18.75" x14ac:dyDescent="0.25">
      <c r="A82" s="93" t="s">
        <v>144</v>
      </c>
      <c r="B82" s="44" t="s">
        <v>142</v>
      </c>
      <c r="C82" s="37" t="s">
        <v>145</v>
      </c>
      <c r="D82" s="37"/>
      <c r="E82" s="37"/>
      <c r="F82" s="68">
        <f>SUMIF('[1]TCE - ANEXO IV - Preencher'!$D$1:$D$65536,'CONTÁBIL- FINANCEIRA '!A82,'[1]TCE - ANEXO IV - Preencher'!$N$1:$N$65536)</f>
        <v>0</v>
      </c>
      <c r="G82" s="69"/>
      <c r="H82" s="59" t="s">
        <v>139</v>
      </c>
      <c r="I82" s="19"/>
      <c r="J82" s="39"/>
      <c r="K82" s="39"/>
    </row>
    <row r="83" spans="1:11" ht="18" customHeight="1" x14ac:dyDescent="0.2">
      <c r="C83" s="83" t="s">
        <v>146</v>
      </c>
      <c r="D83" s="83"/>
      <c r="E83" s="83"/>
      <c r="F83" s="85">
        <f>F84+F85</f>
        <v>2204.4499999999998</v>
      </c>
      <c r="G83" s="86"/>
      <c r="H83" s="33"/>
      <c r="I83" s="19"/>
      <c r="J83" s="39"/>
      <c r="K83" s="39"/>
    </row>
    <row r="84" spans="1:11" ht="18.75" x14ac:dyDescent="0.25">
      <c r="A84" s="93" t="s">
        <v>147</v>
      </c>
      <c r="B84" s="44" t="s">
        <v>148</v>
      </c>
      <c r="C84" s="37" t="s">
        <v>149</v>
      </c>
      <c r="D84" s="37"/>
      <c r="E84" s="37"/>
      <c r="F84" s="68">
        <f>SUMIF('[1]TCE - ANEXO IV - Preencher'!$D$1:$D$65536,'CONTÁBIL- FINANCEIRA '!A84,'[1]TCE - ANEXO IV - Preencher'!$N$1:$N$65536)</f>
        <v>510</v>
      </c>
      <c r="G84" s="69"/>
      <c r="H84" s="59" t="s">
        <v>139</v>
      </c>
      <c r="I84" s="19"/>
      <c r="J84" s="39"/>
      <c r="K84" s="39"/>
    </row>
    <row r="85" spans="1:11" ht="18.75" x14ac:dyDescent="0.25">
      <c r="A85" s="93" t="s">
        <v>150</v>
      </c>
      <c r="B85" s="44" t="s">
        <v>148</v>
      </c>
      <c r="C85" s="94" t="s">
        <v>151</v>
      </c>
      <c r="D85" s="94"/>
      <c r="E85" s="94"/>
      <c r="F85" s="68">
        <f>SUMIF('[1]TCE - ANEXO IV - Preencher'!$D$1:$D$65536,'CONTÁBIL- FINANCEIRA '!A85,'[1]TCE - ANEXO IV - Preencher'!$N$1:$N$65536)</f>
        <v>1694.45</v>
      </c>
      <c r="G85" s="69"/>
      <c r="H85" s="59" t="s">
        <v>139</v>
      </c>
      <c r="I85" s="19"/>
      <c r="J85" s="39"/>
      <c r="K85" s="39"/>
    </row>
    <row r="86" spans="1:11" ht="15.75" customHeight="1" x14ac:dyDescent="0.2">
      <c r="C86" s="95"/>
      <c r="D86" s="96"/>
      <c r="E86" s="97"/>
      <c r="F86" s="98"/>
      <c r="G86" s="98"/>
      <c r="H86" s="99"/>
      <c r="I86" s="19"/>
      <c r="J86" s="39"/>
      <c r="K86" s="39"/>
    </row>
    <row r="87" spans="1:11" ht="15.75" customHeight="1" x14ac:dyDescent="0.2">
      <c r="D87" s="72" t="s">
        <v>152</v>
      </c>
      <c r="E87" s="101" t="s">
        <v>153</v>
      </c>
      <c r="F87" s="102" t="s">
        <v>152</v>
      </c>
      <c r="G87" s="102"/>
      <c r="H87" s="103"/>
      <c r="I87" s="19"/>
      <c r="J87" s="39"/>
      <c r="K87" s="39"/>
    </row>
    <row r="88" spans="1:11" ht="15.75" customHeight="1" x14ac:dyDescent="0.2">
      <c r="C88" s="104"/>
      <c r="D88" s="105" t="s">
        <v>154</v>
      </c>
      <c r="E88" s="106" t="s">
        <v>155</v>
      </c>
      <c r="F88" s="107" t="s">
        <v>156</v>
      </c>
      <c r="G88" s="107"/>
      <c r="H88" s="33"/>
      <c r="I88" s="19"/>
      <c r="J88" s="39"/>
      <c r="K88" s="39"/>
    </row>
    <row r="89" spans="1:11" ht="15.75" x14ac:dyDescent="0.2">
      <c r="C89" s="1"/>
      <c r="D89" s="108" t="str">
        <f>D1</f>
        <v xml:space="preserve">         PREFEITURA DA CIDADE DO RECIFE</v>
      </c>
      <c r="E89" s="108"/>
      <c r="F89" s="3" t="str">
        <f>F1</f>
        <v>Janeiro/2020 - Versão 4.0</v>
      </c>
      <c r="G89" s="3"/>
      <c r="H89" s="33"/>
      <c r="I89" s="19"/>
      <c r="J89" s="39"/>
      <c r="K89" s="39"/>
    </row>
    <row r="90" spans="1:11" ht="15.75" x14ac:dyDescent="0.2">
      <c r="C90" s="1"/>
      <c r="D90" s="109" t="str">
        <f>D2</f>
        <v xml:space="preserve">        SECRETARIA DE SAÚDE DO MUNICÍPIO DE RECIFE</v>
      </c>
      <c r="E90" s="109"/>
      <c r="F90" s="7" t="str">
        <f>F2</f>
        <v>MÊS/ANO COMPETÊNCIA</v>
      </c>
      <c r="G90" s="7" t="str">
        <f>G2</f>
        <v>ANO CONTRATO</v>
      </c>
      <c r="H90" s="33"/>
      <c r="I90" s="19"/>
      <c r="J90" s="39"/>
      <c r="K90" s="39"/>
    </row>
    <row r="91" spans="1:11" ht="15.75" x14ac:dyDescent="0.2">
      <c r="C91" s="1"/>
      <c r="D91" s="109" t="str">
        <f>D3</f>
        <v xml:space="preserve">        SECRETARIA  DE ADMINISTRAÇÃO E FINANÇAS</v>
      </c>
      <c r="E91" s="109"/>
      <c r="F91" s="7"/>
      <c r="G91" s="7"/>
      <c r="H91" s="33"/>
      <c r="I91" s="19"/>
      <c r="J91" s="39"/>
      <c r="K91" s="39"/>
    </row>
    <row r="92" spans="1:11" ht="15.75" x14ac:dyDescent="0.2">
      <c r="C92" s="1"/>
      <c r="D92" s="110" t="str">
        <f>D4</f>
        <v xml:space="preserve">        GERÊNCIA GERAL DE ADMINISTRAÇÃO, FINANÇAS, CONVÊNIOS E CONTRATOS</v>
      </c>
      <c r="E92" s="110"/>
      <c r="F92" s="14" t="str">
        <f>$F$4</f>
        <v>ABRIL 2020</v>
      </c>
      <c r="G92" s="111">
        <f>IF(G4=0,"",G4)</f>
        <v>3</v>
      </c>
      <c r="H92" s="33"/>
      <c r="I92" s="19"/>
      <c r="J92" s="39"/>
      <c r="K92" s="39"/>
    </row>
    <row r="93" spans="1:11" ht="15.75" x14ac:dyDescent="0.2">
      <c r="C93" s="12"/>
      <c r="D93" s="112" t="str">
        <f>D5</f>
        <v xml:space="preserve">       DEMONSTRATIVO DE RESULTADO CONTÁBIL - FINANCEIRO MENSAL</v>
      </c>
      <c r="E93" s="113"/>
      <c r="F93" s="114"/>
      <c r="G93" s="111"/>
      <c r="H93" s="33"/>
      <c r="I93" s="19"/>
      <c r="J93" s="39"/>
      <c r="K93" s="39"/>
    </row>
    <row r="94" spans="1:11" ht="18" customHeight="1" x14ac:dyDescent="0.2">
      <c r="C94" s="15" t="s">
        <v>157</v>
      </c>
      <c r="D94" s="15"/>
      <c r="E94" s="115" t="s">
        <v>12</v>
      </c>
      <c r="F94" s="115"/>
      <c r="G94" s="115"/>
      <c r="H94" s="33"/>
      <c r="I94" s="19"/>
      <c r="J94" s="39"/>
      <c r="K94" s="39"/>
    </row>
    <row r="95" spans="1:11" ht="18" customHeight="1" x14ac:dyDescent="0.2">
      <c r="C95" s="116" t="str">
        <f>IF(C7=0,"",C7)</f>
        <v>HOSPITAL DA MULHER DO RECIFE</v>
      </c>
      <c r="D95" s="116"/>
      <c r="E95" s="117" t="str">
        <f>IF(E7=0,"",E7)</f>
        <v/>
      </c>
      <c r="F95" s="117"/>
      <c r="G95" s="117"/>
      <c r="H95" s="33"/>
      <c r="I95" s="19"/>
      <c r="J95" s="39"/>
      <c r="K95" s="39"/>
    </row>
    <row r="96" spans="1:11" ht="18" customHeight="1" x14ac:dyDescent="0.2">
      <c r="C96" s="34" t="s">
        <v>158</v>
      </c>
      <c r="D96" s="34"/>
      <c r="E96" s="34"/>
      <c r="F96" s="118" t="s">
        <v>20</v>
      </c>
      <c r="G96" s="118"/>
      <c r="H96" s="33"/>
      <c r="I96" s="19"/>
      <c r="J96" s="39"/>
      <c r="K96" s="39"/>
    </row>
    <row r="97" spans="1:11" ht="18" customHeight="1" x14ac:dyDescent="0.2">
      <c r="C97" s="34" t="s">
        <v>159</v>
      </c>
      <c r="D97" s="34"/>
      <c r="E97" s="34"/>
      <c r="F97" s="119">
        <f>F98+F101+F102+F103+F110+F108+F109</f>
        <v>274470.55</v>
      </c>
      <c r="G97" s="119"/>
      <c r="H97" s="33"/>
      <c r="I97" s="19"/>
      <c r="J97" s="39"/>
      <c r="K97" s="39"/>
    </row>
    <row r="98" spans="1:11" ht="18" customHeight="1" x14ac:dyDescent="0.2">
      <c r="C98" s="83" t="s">
        <v>160</v>
      </c>
      <c r="D98" s="83"/>
      <c r="E98" s="83"/>
      <c r="F98" s="120">
        <f>SUM(F99:G100)</f>
        <v>6374.23</v>
      </c>
      <c r="G98" s="120"/>
      <c r="H98" s="33"/>
      <c r="I98" s="19"/>
      <c r="J98" s="39"/>
      <c r="K98" s="39"/>
    </row>
    <row r="99" spans="1:11" ht="18" customHeight="1" x14ac:dyDescent="0.25">
      <c r="A99" s="93" t="s">
        <v>161</v>
      </c>
      <c r="B99" s="44" t="s">
        <v>162</v>
      </c>
      <c r="C99" s="47" t="s">
        <v>163</v>
      </c>
      <c r="D99" s="47"/>
      <c r="E99" s="47"/>
      <c r="F99" s="121">
        <f>SUMIF('[1]TCE - ANEXO IV - Preencher'!$D$1:$D$65536,'CONTÁBIL- FINANCEIRA '!A99,'[1]TCE - ANEXO IV - Preencher'!$N$1:$N$65536)</f>
        <v>1561.56</v>
      </c>
      <c r="G99" s="121"/>
      <c r="H99" s="59" t="s">
        <v>139</v>
      </c>
      <c r="I99" s="19"/>
      <c r="J99" s="39"/>
      <c r="K99" s="39"/>
    </row>
    <row r="100" spans="1:11" ht="18" customHeight="1" x14ac:dyDescent="0.25">
      <c r="A100" s="93" t="s">
        <v>164</v>
      </c>
      <c r="B100" s="44" t="s">
        <v>165</v>
      </c>
      <c r="C100" s="47" t="s">
        <v>166</v>
      </c>
      <c r="D100" s="47"/>
      <c r="E100" s="47"/>
      <c r="F100" s="121">
        <f>SUMIF('[1]TCE - ANEXO IV - Preencher'!$D$1:$D$65536,'CONTÁBIL- FINANCEIRA '!A100,'[1]TCE - ANEXO IV - Preencher'!$N$1:$N$65536)</f>
        <v>4812.67</v>
      </c>
      <c r="G100" s="121"/>
      <c r="H100" s="59" t="s">
        <v>139</v>
      </c>
      <c r="I100" s="19"/>
      <c r="J100" s="39"/>
      <c r="K100" s="39"/>
    </row>
    <row r="101" spans="1:11" ht="18" customHeight="1" x14ac:dyDescent="0.25">
      <c r="A101" s="93" t="s">
        <v>167</v>
      </c>
      <c r="B101" s="44" t="s">
        <v>168</v>
      </c>
      <c r="C101" s="37" t="s">
        <v>169</v>
      </c>
      <c r="D101" s="37"/>
      <c r="E101" s="37"/>
      <c r="F101" s="122">
        <f>SUMIF('[1]TCE - ANEXO IV - Preencher'!$D$1:$D$65536,'CONTÁBIL- FINANCEIRA '!A101,'[1]TCE - ANEXO IV - Preencher'!$N$1:$N$65536)</f>
        <v>30341.47</v>
      </c>
      <c r="G101" s="122"/>
      <c r="H101" s="59" t="s">
        <v>139</v>
      </c>
      <c r="I101" s="19"/>
      <c r="J101" s="39"/>
      <c r="K101" s="39"/>
    </row>
    <row r="102" spans="1:11" ht="18" customHeight="1" x14ac:dyDescent="0.25">
      <c r="A102" s="93" t="s">
        <v>170</v>
      </c>
      <c r="B102" s="44" t="s">
        <v>171</v>
      </c>
      <c r="C102" s="37" t="s">
        <v>172</v>
      </c>
      <c r="D102" s="37"/>
      <c r="E102" s="37"/>
      <c r="F102" s="122">
        <f>SUMIF('[1]TCE - ANEXO IV - Preencher'!$D$1:$D$65536,'CONTÁBIL- FINANCEIRA '!A102,'[1]TCE - ANEXO IV - Preencher'!$N$1:$N$65536)</f>
        <v>180967.42</v>
      </c>
      <c r="G102" s="122"/>
      <c r="H102" s="59" t="s">
        <v>139</v>
      </c>
      <c r="I102" s="19"/>
      <c r="J102" s="39"/>
      <c r="K102" s="39"/>
    </row>
    <row r="103" spans="1:11" ht="18" customHeight="1" x14ac:dyDescent="0.2">
      <c r="C103" s="34" t="s">
        <v>173</v>
      </c>
      <c r="D103" s="34"/>
      <c r="E103" s="34"/>
      <c r="F103" s="119">
        <f>F104+F105+F106+F107</f>
        <v>56562.720000000001</v>
      </c>
      <c r="G103" s="119"/>
      <c r="H103" s="33"/>
      <c r="I103" s="19"/>
      <c r="J103" s="39"/>
      <c r="K103" s="39"/>
    </row>
    <row r="104" spans="1:11" ht="18" customHeight="1" x14ac:dyDescent="0.25">
      <c r="A104" s="93" t="s">
        <v>174</v>
      </c>
      <c r="B104" s="44" t="s">
        <v>175</v>
      </c>
      <c r="C104" s="47" t="s">
        <v>176</v>
      </c>
      <c r="D104" s="47"/>
      <c r="E104" s="47"/>
      <c r="F104" s="121">
        <f>SUMIF('[1]TCE - ANEXO IV - Preencher'!$D$1:$D$65536,'CONTÁBIL- FINANCEIRA '!A104,'[1]TCE - ANEXO IV - Preencher'!$N$1:$N$65536)</f>
        <v>0</v>
      </c>
      <c r="G104" s="121"/>
      <c r="H104" s="59" t="s">
        <v>139</v>
      </c>
      <c r="I104" s="19"/>
      <c r="J104" s="39"/>
      <c r="K104" s="39"/>
    </row>
    <row r="105" spans="1:11" ht="18" customHeight="1" x14ac:dyDescent="0.25">
      <c r="A105" s="93" t="s">
        <v>177</v>
      </c>
      <c r="B105" s="44" t="s">
        <v>178</v>
      </c>
      <c r="C105" s="47" t="s">
        <v>179</v>
      </c>
      <c r="D105" s="47"/>
      <c r="E105" s="47"/>
      <c r="F105" s="121">
        <f>SUMIF('[1]TCE - ANEXO IV - Preencher'!$D$1:$D$65536,'CONTÁBIL- FINANCEIRA '!A105,'[1]TCE - ANEXO IV - Preencher'!$N$1:$N$65536)</f>
        <v>52032.72</v>
      </c>
      <c r="G105" s="121"/>
      <c r="H105" s="59" t="s">
        <v>139</v>
      </c>
      <c r="I105" s="19"/>
      <c r="J105" s="39"/>
      <c r="K105" s="39"/>
    </row>
    <row r="106" spans="1:11" ht="18" customHeight="1" x14ac:dyDescent="0.25">
      <c r="A106" s="93" t="s">
        <v>180</v>
      </c>
      <c r="B106" s="44" t="s">
        <v>181</v>
      </c>
      <c r="C106" s="47" t="s">
        <v>182</v>
      </c>
      <c r="D106" s="47"/>
      <c r="E106" s="47"/>
      <c r="F106" s="121">
        <f>SUMIF('[1]TCE - ANEXO IV - Preencher'!$D$1:$D$65536,'CONTÁBIL- FINANCEIRA '!A106,'[1]TCE - ANEXO IV - Preencher'!$N$1:$N$65536)</f>
        <v>0</v>
      </c>
      <c r="G106" s="121"/>
      <c r="H106" s="59" t="s">
        <v>139</v>
      </c>
      <c r="I106" s="19"/>
      <c r="J106" s="39"/>
      <c r="K106" s="39"/>
    </row>
    <row r="107" spans="1:11" ht="18" customHeight="1" x14ac:dyDescent="0.25">
      <c r="A107" s="93" t="s">
        <v>183</v>
      </c>
      <c r="B107" s="44" t="s">
        <v>184</v>
      </c>
      <c r="C107" s="47" t="s">
        <v>185</v>
      </c>
      <c r="D107" s="47"/>
      <c r="E107" s="47"/>
      <c r="F107" s="121">
        <f>SUMIF('[1]TCE - ANEXO IV - Preencher'!$D$1:$D$65536,'CONTÁBIL- FINANCEIRA '!A107,'[1]TCE - ANEXO IV - Preencher'!$N$1:$N$65536)</f>
        <v>4530</v>
      </c>
      <c r="G107" s="121"/>
      <c r="H107" s="59" t="s">
        <v>139</v>
      </c>
      <c r="I107" s="19"/>
      <c r="J107" s="39"/>
      <c r="K107" s="39"/>
    </row>
    <row r="108" spans="1:11" ht="18" customHeight="1" x14ac:dyDescent="0.25">
      <c r="A108" s="93" t="s">
        <v>186</v>
      </c>
      <c r="B108" s="44" t="s">
        <v>187</v>
      </c>
      <c r="C108" s="47" t="s">
        <v>188</v>
      </c>
      <c r="D108" s="47"/>
      <c r="E108" s="47"/>
      <c r="F108" s="121">
        <f>SUMIF('[1]TCE - ANEXO IV - Preencher'!$D$1:$D$65536,'CONTÁBIL- FINANCEIRA '!A108,'[1]TCE - ANEXO IV - Preencher'!$N$1:$N$65536)</f>
        <v>0</v>
      </c>
      <c r="G108" s="121"/>
      <c r="H108" s="59" t="s">
        <v>139</v>
      </c>
      <c r="I108" s="19"/>
      <c r="J108" s="39"/>
      <c r="K108" s="39"/>
    </row>
    <row r="109" spans="1:11" ht="18" customHeight="1" x14ac:dyDescent="0.25">
      <c r="A109" s="93" t="s">
        <v>189</v>
      </c>
      <c r="B109" s="44" t="s">
        <v>190</v>
      </c>
      <c r="C109" s="47" t="s">
        <v>191</v>
      </c>
      <c r="D109" s="47"/>
      <c r="E109" s="47"/>
      <c r="F109" s="121">
        <f>SUMIF('[1]TCE - ANEXO IV - Preencher'!$D$1:$D$65536,'CONTÁBIL- FINANCEIRA '!A109,'[1]TCE - ANEXO IV - Preencher'!$N$1:$N$65536)</f>
        <v>0</v>
      </c>
      <c r="G109" s="121"/>
      <c r="H109" s="59" t="s">
        <v>139</v>
      </c>
      <c r="I109" s="19"/>
      <c r="J109" s="39"/>
      <c r="K109" s="39"/>
    </row>
    <row r="110" spans="1:11" ht="18" customHeight="1" x14ac:dyDescent="0.2">
      <c r="C110" s="83" t="s">
        <v>192</v>
      </c>
      <c r="D110" s="83"/>
      <c r="E110" s="83"/>
      <c r="F110" s="120">
        <f>F111+F112</f>
        <v>224.70999999999998</v>
      </c>
      <c r="G110" s="120"/>
      <c r="H110" s="33"/>
      <c r="I110" s="19"/>
      <c r="J110" s="39"/>
      <c r="K110" s="39"/>
    </row>
    <row r="111" spans="1:11" ht="18" customHeight="1" x14ac:dyDescent="0.2">
      <c r="A111" t="s">
        <v>193</v>
      </c>
      <c r="B111" s="44" t="s">
        <v>194</v>
      </c>
      <c r="C111" s="47" t="s">
        <v>195</v>
      </c>
      <c r="D111" s="47"/>
      <c r="E111" s="47"/>
      <c r="F111" s="121">
        <f>SUMIF('[1]TCE - ANEXO IV - Preencher'!$D$1:$D$65536,'CONTÁBIL- FINANCEIRA '!A111,'[1]TCE - ANEXO IV - Preencher'!$N$1:$N$65536)</f>
        <v>0</v>
      </c>
      <c r="G111" s="121"/>
      <c r="H111" s="59" t="s">
        <v>139</v>
      </c>
      <c r="I111" s="19"/>
      <c r="J111" s="39"/>
      <c r="K111" s="39"/>
    </row>
    <row r="112" spans="1:11" ht="18" customHeight="1" x14ac:dyDescent="0.25">
      <c r="A112" s="93" t="s">
        <v>196</v>
      </c>
      <c r="B112" s="44" t="s">
        <v>142</v>
      </c>
      <c r="C112" s="47" t="s">
        <v>197</v>
      </c>
      <c r="D112" s="47"/>
      <c r="E112" s="47"/>
      <c r="F112" s="121">
        <f>SUMIF('[1]TCE - ANEXO IV - Preencher'!$D$1:$D$65536,'CONTÁBIL- FINANCEIRA '!A112,'[1]TCE - ANEXO IV - Preencher'!$N$1:$N$65536)</f>
        <v>224.70999999999998</v>
      </c>
      <c r="G112" s="121"/>
      <c r="H112" s="59" t="s">
        <v>139</v>
      </c>
      <c r="I112" s="19"/>
      <c r="J112" s="39"/>
      <c r="K112" s="39"/>
    </row>
    <row r="113" spans="1:11" ht="18" customHeight="1" x14ac:dyDescent="0.2">
      <c r="C113" s="34" t="s">
        <v>198</v>
      </c>
      <c r="D113" s="34"/>
      <c r="E113" s="34"/>
      <c r="F113" s="119">
        <f>F114+F129+F133</f>
        <v>1093271.6800000002</v>
      </c>
      <c r="G113" s="119"/>
      <c r="H113" s="92"/>
      <c r="I113" s="19"/>
      <c r="J113" s="39"/>
      <c r="K113" s="39"/>
    </row>
    <row r="114" spans="1:11" ht="18" customHeight="1" x14ac:dyDescent="0.2">
      <c r="C114" s="34" t="s">
        <v>199</v>
      </c>
      <c r="D114" s="34"/>
      <c r="E114" s="34"/>
      <c r="F114" s="119">
        <f>F115+F122+F126</f>
        <v>540623.58000000007</v>
      </c>
      <c r="G114" s="119"/>
      <c r="H114" s="33"/>
      <c r="I114" s="19"/>
      <c r="J114" s="39"/>
      <c r="K114" s="39"/>
    </row>
    <row r="115" spans="1:11" ht="18" customHeight="1" x14ac:dyDescent="0.2">
      <c r="C115" s="83" t="s">
        <v>200</v>
      </c>
      <c r="D115" s="83"/>
      <c r="E115" s="83"/>
      <c r="F115" s="120">
        <f>SUM(F116:G121)</f>
        <v>400425.16000000003</v>
      </c>
      <c r="G115" s="120"/>
      <c r="H115" s="33"/>
      <c r="I115" s="19"/>
      <c r="J115" s="39"/>
      <c r="K115" s="39"/>
    </row>
    <row r="116" spans="1:11" ht="18" customHeight="1" x14ac:dyDescent="0.25">
      <c r="A116" s="93" t="s">
        <v>201</v>
      </c>
      <c r="B116" s="44" t="s">
        <v>202</v>
      </c>
      <c r="C116" s="37" t="s">
        <v>203</v>
      </c>
      <c r="D116" s="37"/>
      <c r="E116" s="37"/>
      <c r="F116" s="122">
        <f>SUMIF('[1]TCE - ANEXO IV - Preencher'!$D$1:$D$65536,'CONTÁBIL- FINANCEIRA '!A116,'[1]TCE - ANEXO IV - Preencher'!$N$1:$N$65536)</f>
        <v>197530</v>
      </c>
      <c r="G116" s="122"/>
      <c r="H116" s="59" t="s">
        <v>139</v>
      </c>
      <c r="I116" s="19"/>
      <c r="J116" s="39"/>
      <c r="K116" s="39"/>
    </row>
    <row r="117" spans="1:11" ht="18" customHeight="1" x14ac:dyDescent="0.25">
      <c r="A117" s="93" t="s">
        <v>204</v>
      </c>
      <c r="B117" s="44" t="s">
        <v>205</v>
      </c>
      <c r="C117" s="37" t="s">
        <v>206</v>
      </c>
      <c r="D117" s="37"/>
      <c r="E117" s="37"/>
      <c r="F117" s="122">
        <f>SUMIF('[1]TCE - ANEXO IV - Preencher'!$D$1:$D$65536,'CONTÁBIL- FINANCEIRA '!A117,'[1]TCE - ANEXO IV - Preencher'!$N$1:$N$65536)</f>
        <v>0</v>
      </c>
      <c r="G117" s="122"/>
      <c r="H117" s="59" t="s">
        <v>139</v>
      </c>
      <c r="I117" s="19"/>
      <c r="J117" s="39"/>
      <c r="K117" s="39"/>
    </row>
    <row r="118" spans="1:11" ht="18" customHeight="1" x14ac:dyDescent="0.25">
      <c r="A118" s="93" t="s">
        <v>207</v>
      </c>
      <c r="B118" s="44" t="s">
        <v>202</v>
      </c>
      <c r="C118" s="37" t="s">
        <v>208</v>
      </c>
      <c r="D118" s="37"/>
      <c r="E118" s="37"/>
      <c r="F118" s="122">
        <f>SUMIF('[1]TCE - ANEXO IV - Preencher'!$D$1:$D$65536,'CONTÁBIL- FINANCEIRA '!A118,'[1]TCE - ANEXO IV - Preencher'!$N$1:$N$65536)</f>
        <v>169800.66</v>
      </c>
      <c r="G118" s="122"/>
      <c r="H118" s="59" t="s">
        <v>139</v>
      </c>
      <c r="I118" s="19"/>
      <c r="J118" s="39"/>
      <c r="K118" s="39"/>
    </row>
    <row r="119" spans="1:11" ht="18" customHeight="1" x14ac:dyDescent="0.25">
      <c r="A119" s="93" t="s">
        <v>209</v>
      </c>
      <c r="B119" s="44" t="s">
        <v>210</v>
      </c>
      <c r="C119" s="37" t="s">
        <v>211</v>
      </c>
      <c r="D119" s="37"/>
      <c r="E119" s="37"/>
      <c r="F119" s="122">
        <f>SUMIF('[1]TCE - ANEXO IV - Preencher'!$D$1:$D$65536,'CONTÁBIL- FINANCEIRA '!A119,'[1]TCE - ANEXO IV - Preencher'!$N$1:$N$65536)</f>
        <v>0</v>
      </c>
      <c r="G119" s="122"/>
      <c r="H119" s="59" t="s">
        <v>139</v>
      </c>
      <c r="I119" s="19"/>
      <c r="J119" s="39"/>
      <c r="K119" s="39"/>
    </row>
    <row r="120" spans="1:11" ht="18" customHeight="1" x14ac:dyDescent="0.25">
      <c r="A120" s="93" t="s">
        <v>212</v>
      </c>
      <c r="B120" s="44" t="s">
        <v>184</v>
      </c>
      <c r="C120" s="89" t="s">
        <v>213</v>
      </c>
      <c r="D120" s="89"/>
      <c r="E120" s="89"/>
      <c r="F120" s="122">
        <f>SUMIF('[1]TCE - ANEXO IV - Preencher'!$D$1:$D$65536,'CONTÁBIL- FINANCEIRA '!A120,'[1]TCE - ANEXO IV - Preencher'!$N$1:$N$65536)</f>
        <v>33094.5</v>
      </c>
      <c r="G120" s="122"/>
      <c r="H120" s="59" t="s">
        <v>139</v>
      </c>
      <c r="I120" s="19"/>
      <c r="J120" s="39"/>
      <c r="K120" s="39"/>
    </row>
    <row r="121" spans="1:11" ht="18" customHeight="1" x14ac:dyDescent="0.25">
      <c r="A121" s="93" t="s">
        <v>214</v>
      </c>
      <c r="B121" s="44" t="s">
        <v>142</v>
      </c>
      <c r="C121" s="37" t="s">
        <v>215</v>
      </c>
      <c r="D121" s="37"/>
      <c r="E121" s="37"/>
      <c r="F121" s="122">
        <f>SUMIF('[1]TCE - ANEXO IV - Preencher'!$D$1:$D$65536,'CONTÁBIL- FINANCEIRA '!A121,'[1]TCE - ANEXO IV - Preencher'!$N$1:$N$65536)</f>
        <v>0</v>
      </c>
      <c r="G121" s="122"/>
      <c r="H121" s="59" t="s">
        <v>139</v>
      </c>
      <c r="I121" s="19"/>
      <c r="J121" s="39"/>
      <c r="K121" s="39"/>
    </row>
    <row r="122" spans="1:11" ht="18" customHeight="1" x14ac:dyDescent="0.2">
      <c r="C122" s="83" t="s">
        <v>216</v>
      </c>
      <c r="D122" s="83"/>
      <c r="E122" s="83"/>
      <c r="F122" s="120">
        <f>SUM(F123:G125)</f>
        <v>140198.41999999998</v>
      </c>
      <c r="G122" s="120"/>
      <c r="H122" s="33"/>
      <c r="I122" s="19"/>
      <c r="J122" s="39"/>
      <c r="K122" s="39"/>
    </row>
    <row r="123" spans="1:11" ht="18" customHeight="1" x14ac:dyDescent="0.25">
      <c r="A123" s="93" t="s">
        <v>217</v>
      </c>
      <c r="B123" s="44" t="s">
        <v>218</v>
      </c>
      <c r="C123" s="37" t="s">
        <v>219</v>
      </c>
      <c r="D123" s="37"/>
      <c r="E123" s="37"/>
      <c r="F123" s="122">
        <f>[1]RPA!K2</f>
        <v>78461.539999999994</v>
      </c>
      <c r="G123" s="122"/>
      <c r="H123" s="59" t="s">
        <v>220</v>
      </c>
      <c r="I123" s="19"/>
      <c r="J123" s="39"/>
      <c r="K123" s="39"/>
    </row>
    <row r="124" spans="1:11" ht="18" customHeight="1" x14ac:dyDescent="0.2">
      <c r="A124" t="s">
        <v>221</v>
      </c>
      <c r="B124" s="44" t="s">
        <v>222</v>
      </c>
      <c r="C124" s="37" t="s">
        <v>223</v>
      </c>
      <c r="D124" s="37"/>
      <c r="E124" s="37"/>
      <c r="F124" s="122">
        <f>[1]RPA!K3</f>
        <v>50015.779999999977</v>
      </c>
      <c r="G124" s="122"/>
      <c r="H124" s="59" t="s">
        <v>220</v>
      </c>
      <c r="I124" s="19"/>
      <c r="J124" s="39"/>
      <c r="K124" s="39"/>
    </row>
    <row r="125" spans="1:11" ht="18" customHeight="1" x14ac:dyDescent="0.2">
      <c r="A125" t="s">
        <v>224</v>
      </c>
      <c r="B125" s="44" t="s">
        <v>218</v>
      </c>
      <c r="C125" s="47" t="s">
        <v>225</v>
      </c>
      <c r="D125" s="47"/>
      <c r="E125" s="47"/>
      <c r="F125" s="121">
        <f>[1]RPA!K4</f>
        <v>11721.099999999999</v>
      </c>
      <c r="G125" s="121"/>
      <c r="H125" s="59" t="s">
        <v>220</v>
      </c>
      <c r="I125" s="19"/>
      <c r="J125" s="39"/>
      <c r="K125" s="39"/>
    </row>
    <row r="126" spans="1:11" ht="18" customHeight="1" x14ac:dyDescent="0.2">
      <c r="C126" s="83" t="s">
        <v>226</v>
      </c>
      <c r="D126" s="83"/>
      <c r="E126" s="83"/>
      <c r="F126" s="120">
        <f>F127+F128</f>
        <v>0</v>
      </c>
      <c r="G126" s="120"/>
      <c r="H126" s="33"/>
      <c r="I126" s="19"/>
      <c r="J126" s="39"/>
      <c r="K126" s="39"/>
    </row>
    <row r="127" spans="1:11" ht="18" customHeight="1" x14ac:dyDescent="0.25">
      <c r="A127" s="93" t="s">
        <v>227</v>
      </c>
      <c r="B127" s="44" t="s">
        <v>202</v>
      </c>
      <c r="C127" s="37" t="s">
        <v>228</v>
      </c>
      <c r="D127" s="37"/>
      <c r="E127" s="37"/>
      <c r="F127" s="122">
        <f>SUMIF('[1]TCE - ANEXO IV - Preencher'!$D$1:$D$65536,'CONTÁBIL- FINANCEIRA '!A127,'[1]TCE - ANEXO IV - Preencher'!$N$1:$N$65536)</f>
        <v>0</v>
      </c>
      <c r="G127" s="122"/>
      <c r="H127" s="59" t="s">
        <v>139</v>
      </c>
      <c r="I127" s="19"/>
      <c r="J127" s="39"/>
      <c r="K127" s="39"/>
    </row>
    <row r="128" spans="1:11" ht="18" customHeight="1" x14ac:dyDescent="0.25">
      <c r="A128" s="93" t="s">
        <v>229</v>
      </c>
      <c r="B128" s="44" t="s">
        <v>202</v>
      </c>
      <c r="C128" s="37" t="s">
        <v>230</v>
      </c>
      <c r="D128" s="37"/>
      <c r="E128" s="37"/>
      <c r="F128" s="122">
        <f>SUMIF('[1]TCE - ANEXO IV - Preencher'!$D$1:$D$65536,'CONTÁBIL- FINANCEIRA '!A128,'[1]TCE - ANEXO IV - Preencher'!$N$1:$N$65536)</f>
        <v>0</v>
      </c>
      <c r="G128" s="122"/>
      <c r="H128" s="59" t="s">
        <v>139</v>
      </c>
      <c r="I128" s="19"/>
      <c r="J128" s="39"/>
      <c r="K128" s="39"/>
    </row>
    <row r="129" spans="1:11" ht="18" customHeight="1" x14ac:dyDescent="0.2">
      <c r="C129" s="34" t="s">
        <v>231</v>
      </c>
      <c r="D129" s="34"/>
      <c r="E129" s="34"/>
      <c r="F129" s="119">
        <f>SUM(F130:F132)</f>
        <v>0</v>
      </c>
      <c r="G129" s="119"/>
      <c r="H129" s="33"/>
      <c r="I129" s="19"/>
      <c r="J129" s="39"/>
      <c r="K129" s="39"/>
    </row>
    <row r="130" spans="1:11" ht="18" customHeight="1" x14ac:dyDescent="0.25">
      <c r="A130" s="93" t="s">
        <v>232</v>
      </c>
      <c r="B130" s="44" t="s">
        <v>202</v>
      </c>
      <c r="C130" s="37" t="s">
        <v>233</v>
      </c>
      <c r="D130" s="37"/>
      <c r="E130" s="37"/>
      <c r="F130" s="122">
        <f>SUMIF('[1]TCE - ANEXO IV - Preencher'!$D$1:$D$65536,'CONTÁBIL- FINANCEIRA '!A130,'[1]TCE - ANEXO IV - Preencher'!$N$1:$N$65536)</f>
        <v>0</v>
      </c>
      <c r="G130" s="122"/>
      <c r="H130" s="59" t="s">
        <v>139</v>
      </c>
      <c r="I130" s="19"/>
      <c r="J130" s="39"/>
      <c r="K130" s="39"/>
    </row>
    <row r="131" spans="1:11" ht="18" customHeight="1" x14ac:dyDescent="0.2">
      <c r="A131" t="s">
        <v>234</v>
      </c>
      <c r="B131" s="44" t="s">
        <v>218</v>
      </c>
      <c r="C131" s="37" t="s">
        <v>235</v>
      </c>
      <c r="D131" s="37"/>
      <c r="E131" s="37"/>
      <c r="F131" s="122">
        <f>[1]RPA!K5</f>
        <v>0</v>
      </c>
      <c r="G131" s="122"/>
      <c r="H131" s="59" t="s">
        <v>220</v>
      </c>
      <c r="I131" s="19"/>
      <c r="J131" s="39"/>
      <c r="K131" s="39"/>
    </row>
    <row r="132" spans="1:11" ht="18" customHeight="1" x14ac:dyDescent="0.25">
      <c r="A132" s="93" t="s">
        <v>236</v>
      </c>
      <c r="B132" s="44" t="s">
        <v>202</v>
      </c>
      <c r="C132" s="37" t="s">
        <v>237</v>
      </c>
      <c r="D132" s="37"/>
      <c r="E132" s="37"/>
      <c r="F132" s="122">
        <f>SUMIF('[1]TCE - ANEXO IV - Preencher'!$D$1:$D$65536,'CONTÁBIL- FINANCEIRA '!A132,'[1]TCE - ANEXO IV - Preencher'!$N$1:$N$65536)</f>
        <v>0</v>
      </c>
      <c r="G132" s="122"/>
      <c r="H132" s="59" t="s">
        <v>139</v>
      </c>
      <c r="I132" s="19"/>
      <c r="J132" s="39"/>
      <c r="K132" s="39"/>
    </row>
    <row r="133" spans="1:11" ht="18" customHeight="1" x14ac:dyDescent="0.2">
      <c r="C133" s="34" t="s">
        <v>238</v>
      </c>
      <c r="D133" s="34"/>
      <c r="E133" s="34"/>
      <c r="F133" s="119">
        <f>F134+F147</f>
        <v>552648.1</v>
      </c>
      <c r="G133" s="119"/>
      <c r="H133" s="123"/>
      <c r="I133" s="19"/>
      <c r="J133" s="39"/>
      <c r="K133" s="39"/>
    </row>
    <row r="134" spans="1:11" ht="18" customHeight="1" x14ac:dyDescent="0.2">
      <c r="C134" s="83" t="s">
        <v>239</v>
      </c>
      <c r="D134" s="83"/>
      <c r="E134" s="83"/>
      <c r="F134" s="120">
        <f>F135+SUM(F139:F146)</f>
        <v>491579.46</v>
      </c>
      <c r="G134" s="120"/>
      <c r="H134" s="124"/>
      <c r="I134" s="19"/>
      <c r="J134" s="39"/>
      <c r="K134" s="39"/>
    </row>
    <row r="135" spans="1:11" ht="18" customHeight="1" x14ac:dyDescent="0.2">
      <c r="C135" s="83" t="s">
        <v>240</v>
      </c>
      <c r="D135" s="83"/>
      <c r="E135" s="83"/>
      <c r="F135" s="120">
        <f>F136+F137+F138</f>
        <v>43277.3</v>
      </c>
      <c r="G135" s="120"/>
      <c r="H135" s="123"/>
      <c r="I135" s="19"/>
      <c r="J135" s="39"/>
      <c r="K135" s="39"/>
    </row>
    <row r="136" spans="1:11" ht="18" customHeight="1" x14ac:dyDescent="0.25">
      <c r="A136" s="93" t="s">
        <v>241</v>
      </c>
      <c r="B136" s="44" t="s">
        <v>242</v>
      </c>
      <c r="C136" s="37" t="s">
        <v>243</v>
      </c>
      <c r="D136" s="37"/>
      <c r="E136" s="37"/>
      <c r="F136" s="122">
        <f>SUMIF('[1]TCE - ANEXO IV - Preencher'!$D$1:$D$65536,'CONTÁBIL- FINANCEIRA '!A136,'[1]TCE - ANEXO IV - Preencher'!$N$1:$N$65536)</f>
        <v>43277.3</v>
      </c>
      <c r="G136" s="122"/>
      <c r="H136" s="59" t="s">
        <v>139</v>
      </c>
      <c r="I136" s="19"/>
      <c r="J136" s="39"/>
      <c r="K136" s="39"/>
    </row>
    <row r="137" spans="1:11" ht="18" customHeight="1" x14ac:dyDescent="0.25">
      <c r="A137" s="93" t="s">
        <v>244</v>
      </c>
      <c r="B137" s="44" t="s">
        <v>242</v>
      </c>
      <c r="C137" s="47" t="s">
        <v>245</v>
      </c>
      <c r="D137" s="47"/>
      <c r="E137" s="47"/>
      <c r="F137" s="121">
        <f>SUMIF('[1]TCE - ANEXO IV - Preencher'!$D$1:$D$65536,'CONTÁBIL- FINANCEIRA '!A137,'[1]TCE - ANEXO IV - Preencher'!$N$1:$N$65536)</f>
        <v>0</v>
      </c>
      <c r="G137" s="121"/>
      <c r="H137" s="59" t="s">
        <v>139</v>
      </c>
      <c r="I137" s="19"/>
      <c r="J137" s="39"/>
      <c r="K137" s="39"/>
    </row>
    <row r="138" spans="1:11" ht="18" customHeight="1" x14ac:dyDescent="0.25">
      <c r="A138" s="93" t="s">
        <v>246</v>
      </c>
      <c r="B138" s="44" t="s">
        <v>242</v>
      </c>
      <c r="C138" s="47" t="s">
        <v>247</v>
      </c>
      <c r="D138" s="47"/>
      <c r="E138" s="47"/>
      <c r="F138" s="121">
        <f>SUMIF('[1]TCE - ANEXO IV - Preencher'!$D$1:$D$65536,'CONTÁBIL- FINANCEIRA '!A138,'[1]TCE - ANEXO IV - Preencher'!$N$1:$N$65536)</f>
        <v>0</v>
      </c>
      <c r="G138" s="121"/>
      <c r="H138" s="59" t="s">
        <v>139</v>
      </c>
      <c r="I138" s="19"/>
      <c r="J138" s="39"/>
      <c r="K138" s="39"/>
    </row>
    <row r="139" spans="1:11" ht="18" customHeight="1" x14ac:dyDescent="0.25">
      <c r="A139" s="93" t="s">
        <v>248</v>
      </c>
      <c r="B139" s="44" t="s">
        <v>249</v>
      </c>
      <c r="C139" s="37" t="s">
        <v>250</v>
      </c>
      <c r="D139" s="37"/>
      <c r="E139" s="37"/>
      <c r="F139" s="122">
        <f>SUMIF('[1]TCE - ANEXO IV - Preencher'!$D$1:$D$65536,'CONTÁBIL- FINANCEIRA '!A139,'[1]TCE - ANEXO IV - Preencher'!$N$1:$N$65536)</f>
        <v>38775</v>
      </c>
      <c r="G139" s="122"/>
      <c r="H139" s="59" t="s">
        <v>139</v>
      </c>
      <c r="I139" s="19"/>
      <c r="J139" s="39"/>
      <c r="K139" s="39"/>
    </row>
    <row r="140" spans="1:11" ht="18" customHeight="1" x14ac:dyDescent="0.25">
      <c r="A140" s="93" t="s">
        <v>251</v>
      </c>
      <c r="B140" s="44" t="s">
        <v>252</v>
      </c>
      <c r="C140" s="37" t="s">
        <v>253</v>
      </c>
      <c r="D140" s="37"/>
      <c r="E140" s="37"/>
      <c r="F140" s="122">
        <f>SUMIF('[1]TCE - ANEXO IV - Preencher'!$D$1:$D$65536,'CONTÁBIL- FINANCEIRA '!A140,'[1]TCE - ANEXO IV - Preencher'!$N$1:$N$65536)</f>
        <v>29932.78</v>
      </c>
      <c r="G140" s="122"/>
      <c r="H140" s="59" t="s">
        <v>139</v>
      </c>
      <c r="I140" s="19"/>
      <c r="J140" s="39"/>
      <c r="K140" s="39"/>
    </row>
    <row r="141" spans="1:11" ht="18" customHeight="1" x14ac:dyDescent="0.25">
      <c r="A141" s="93" t="s">
        <v>254</v>
      </c>
      <c r="B141" s="44" t="s">
        <v>255</v>
      </c>
      <c r="C141" s="125" t="s">
        <v>256</v>
      </c>
      <c r="D141" s="125"/>
      <c r="E141" s="125"/>
      <c r="F141" s="122">
        <f>SUMIF('[1]TCE - ANEXO IV - Preencher'!$D$1:$D$65536,'CONTÁBIL- FINANCEIRA '!A141,'[1]TCE - ANEXO IV - Preencher'!$N$1:$N$65536)</f>
        <v>99258.92</v>
      </c>
      <c r="G141" s="122"/>
      <c r="H141" s="59" t="s">
        <v>139</v>
      </c>
      <c r="I141" s="19"/>
      <c r="J141" s="39"/>
      <c r="K141" s="39"/>
    </row>
    <row r="142" spans="1:11" ht="18" customHeight="1" x14ac:dyDescent="0.25">
      <c r="A142" s="93" t="s">
        <v>257</v>
      </c>
      <c r="B142" s="44" t="s">
        <v>142</v>
      </c>
      <c r="C142" s="37" t="s">
        <v>258</v>
      </c>
      <c r="D142" s="37"/>
      <c r="E142" s="37"/>
      <c r="F142" s="122">
        <f>SUMIF('[1]TCE - ANEXO IV - Preencher'!$D$1:$D$65536,'CONTÁBIL- FINANCEIRA '!A142,'[1]TCE - ANEXO IV - Preencher'!$N$1:$N$65536)</f>
        <v>8524.25</v>
      </c>
      <c r="G142" s="122"/>
      <c r="H142" s="59" t="s">
        <v>139</v>
      </c>
      <c r="I142" s="19"/>
      <c r="J142" s="39"/>
      <c r="K142" s="39"/>
    </row>
    <row r="143" spans="1:11" ht="18" customHeight="1" x14ac:dyDescent="0.25">
      <c r="A143" s="93" t="s">
        <v>259</v>
      </c>
      <c r="B143" s="44" t="s">
        <v>205</v>
      </c>
      <c r="C143" s="47" t="s">
        <v>260</v>
      </c>
      <c r="D143" s="47"/>
      <c r="E143" s="47"/>
      <c r="F143" s="121">
        <f>SUMIF('[1]TCE - ANEXO IV - Preencher'!$D$1:$D$65536,'CONTÁBIL- FINANCEIRA '!A143,'[1]TCE - ANEXO IV - Preencher'!$N$1:$N$65536)</f>
        <v>0</v>
      </c>
      <c r="G143" s="121"/>
      <c r="H143" s="59" t="s">
        <v>139</v>
      </c>
      <c r="I143" s="19"/>
      <c r="J143" s="39"/>
      <c r="K143" s="39"/>
    </row>
    <row r="144" spans="1:11" ht="18" customHeight="1" x14ac:dyDescent="0.25">
      <c r="A144" s="93" t="s">
        <v>261</v>
      </c>
      <c r="B144" s="44" t="s">
        <v>249</v>
      </c>
      <c r="C144" s="47" t="s">
        <v>262</v>
      </c>
      <c r="D144" s="47"/>
      <c r="E144" s="47"/>
      <c r="F144" s="121">
        <f>SUMIF('[1]TCE - ANEXO IV - Preencher'!$D$1:$D$65536,'CONTÁBIL- FINANCEIRA '!A144,'[1]TCE - ANEXO IV - Preencher'!$N$1:$N$65536)</f>
        <v>1250</v>
      </c>
      <c r="G144" s="121"/>
      <c r="H144" s="59" t="s">
        <v>139</v>
      </c>
      <c r="I144" s="19"/>
      <c r="J144" s="39"/>
      <c r="K144" s="39"/>
    </row>
    <row r="145" spans="1:11" ht="18" customHeight="1" x14ac:dyDescent="0.25">
      <c r="A145" s="93" t="s">
        <v>263</v>
      </c>
      <c r="B145" s="44" t="s">
        <v>264</v>
      </c>
      <c r="C145" s="37" t="s">
        <v>265</v>
      </c>
      <c r="D145" s="37"/>
      <c r="E145" s="37"/>
      <c r="F145" s="122">
        <f>SUMIF('[1]TCE - ANEXO IV - Preencher'!$D$1:$D$65536,'CONTÁBIL- FINANCEIRA '!A145,'[1]TCE - ANEXO IV - Preencher'!$N$1:$N$65536)</f>
        <v>148132.63</v>
      </c>
      <c r="G145" s="122"/>
      <c r="H145" s="59" t="s">
        <v>139</v>
      </c>
      <c r="I145" s="19"/>
      <c r="J145" s="39"/>
      <c r="K145" s="39"/>
    </row>
    <row r="146" spans="1:11" ht="18" customHeight="1" x14ac:dyDescent="0.25">
      <c r="A146" s="93" t="s">
        <v>266</v>
      </c>
      <c r="B146" s="44" t="s">
        <v>142</v>
      </c>
      <c r="C146" s="37" t="s">
        <v>267</v>
      </c>
      <c r="D146" s="37"/>
      <c r="E146" s="37"/>
      <c r="F146" s="122">
        <f>SUMIF('[1]TCE - ANEXO IV - Preencher'!$D$1:$D$65536,'CONTÁBIL- FINANCEIRA '!A146,'[1]TCE - ANEXO IV - Preencher'!$N$1:$N$65536)</f>
        <v>122428.58</v>
      </c>
      <c r="G146" s="122"/>
      <c r="H146" s="59" t="s">
        <v>139</v>
      </c>
      <c r="I146" s="19"/>
      <c r="J146" s="39"/>
      <c r="K146" s="39"/>
    </row>
    <row r="147" spans="1:11" ht="18" customHeight="1" x14ac:dyDescent="0.2">
      <c r="C147" s="34" t="s">
        <v>268</v>
      </c>
      <c r="D147" s="34"/>
      <c r="E147" s="34"/>
      <c r="F147" s="119">
        <f>SUM(F148:G150)</f>
        <v>61068.640000000007</v>
      </c>
      <c r="G147" s="119"/>
      <c r="H147" s="59"/>
      <c r="I147" s="19"/>
      <c r="J147" s="39"/>
      <c r="K147" s="39"/>
    </row>
    <row r="148" spans="1:11" ht="18" customHeight="1" x14ac:dyDescent="0.2">
      <c r="A148" t="s">
        <v>269</v>
      </c>
      <c r="B148" s="44" t="s">
        <v>222</v>
      </c>
      <c r="C148" s="47" t="s">
        <v>270</v>
      </c>
      <c r="D148" s="47"/>
      <c r="E148" s="47"/>
      <c r="F148" s="121">
        <f>[1]RPA!K6</f>
        <v>0</v>
      </c>
      <c r="G148" s="121"/>
      <c r="H148" s="59" t="s">
        <v>220</v>
      </c>
      <c r="I148" s="19"/>
      <c r="J148" s="39"/>
      <c r="K148" s="39"/>
    </row>
    <row r="149" spans="1:11" ht="18" customHeight="1" x14ac:dyDescent="0.2">
      <c r="A149" t="s">
        <v>271</v>
      </c>
      <c r="B149" s="44" t="s">
        <v>272</v>
      </c>
      <c r="C149" s="47" t="s">
        <v>273</v>
      </c>
      <c r="D149" s="47"/>
      <c r="E149" s="47"/>
      <c r="F149" s="121">
        <f>[1]RPA!K7</f>
        <v>61068.640000000007</v>
      </c>
      <c r="G149" s="121"/>
      <c r="H149" s="59" t="s">
        <v>220</v>
      </c>
      <c r="I149" s="19"/>
      <c r="J149" s="39"/>
      <c r="K149" s="39"/>
    </row>
    <row r="150" spans="1:11" ht="18" customHeight="1" x14ac:dyDescent="0.2">
      <c r="A150" t="s">
        <v>274</v>
      </c>
      <c r="B150" s="44" t="s">
        <v>194</v>
      </c>
      <c r="C150" s="47" t="s">
        <v>275</v>
      </c>
      <c r="D150" s="47"/>
      <c r="E150" s="47"/>
      <c r="F150" s="121">
        <f>[1]RPA!K8</f>
        <v>0</v>
      </c>
      <c r="G150" s="121"/>
      <c r="H150" s="59" t="s">
        <v>220</v>
      </c>
      <c r="I150" s="19"/>
      <c r="J150" s="39"/>
      <c r="K150" s="39"/>
    </row>
    <row r="151" spans="1:11" ht="18" customHeight="1" x14ac:dyDescent="0.2">
      <c r="C151" s="34" t="s">
        <v>276</v>
      </c>
      <c r="D151" s="34"/>
      <c r="E151" s="34"/>
      <c r="F151" s="119">
        <f>F152+F159</f>
        <v>120493.86</v>
      </c>
      <c r="G151" s="119"/>
      <c r="H151" s="33"/>
      <c r="I151" s="19"/>
      <c r="J151" s="39"/>
      <c r="K151" s="39"/>
    </row>
    <row r="152" spans="1:11" ht="18" customHeight="1" x14ac:dyDescent="0.2">
      <c r="C152" s="34" t="s">
        <v>277</v>
      </c>
      <c r="D152" s="34"/>
      <c r="E152" s="34"/>
      <c r="F152" s="126">
        <f>F153+F157+F158</f>
        <v>0</v>
      </c>
      <c r="G152" s="126"/>
      <c r="H152" s="33"/>
      <c r="I152" s="19"/>
      <c r="J152" s="39"/>
      <c r="K152" s="39"/>
    </row>
    <row r="153" spans="1:11" ht="18" customHeight="1" x14ac:dyDescent="0.2">
      <c r="C153" s="83" t="s">
        <v>278</v>
      </c>
      <c r="D153" s="83"/>
      <c r="E153" s="83"/>
      <c r="F153" s="127">
        <f>SUM(F154:G156)</f>
        <v>0</v>
      </c>
      <c r="G153" s="127"/>
      <c r="H153" s="33"/>
      <c r="I153" s="19"/>
      <c r="J153" s="39"/>
      <c r="K153" s="39"/>
    </row>
    <row r="154" spans="1:11" ht="18" customHeight="1" x14ac:dyDescent="0.2">
      <c r="A154" t="s">
        <v>279</v>
      </c>
      <c r="B154" s="44" t="s">
        <v>280</v>
      </c>
      <c r="C154" s="47" t="s">
        <v>281</v>
      </c>
      <c r="D154" s="47"/>
      <c r="E154" s="47"/>
      <c r="F154" s="121">
        <f>SUMIF('[1]TCE - ANEXO IV - Preencher'!$D$1:$D$65536,'CONTÁBIL- FINANCEIRA '!A154,'[1]TCE - ANEXO IV - Preencher'!$N$1:$N$65536)</f>
        <v>0</v>
      </c>
      <c r="G154" s="121"/>
      <c r="H154" s="59" t="s">
        <v>139</v>
      </c>
      <c r="I154" s="19"/>
      <c r="J154" s="39"/>
      <c r="K154" s="39"/>
    </row>
    <row r="155" spans="1:11" ht="18" customHeight="1" x14ac:dyDescent="0.2">
      <c r="A155" t="s">
        <v>282</v>
      </c>
      <c r="B155" s="44" t="s">
        <v>280</v>
      </c>
      <c r="C155" s="47" t="s">
        <v>283</v>
      </c>
      <c r="D155" s="47"/>
      <c r="E155" s="47"/>
      <c r="F155" s="121">
        <f>SUMIF('[1]TCE - ANEXO IV - Preencher'!$D$1:$D$65536,'CONTÁBIL- FINANCEIRA '!A155,'[1]TCE - ANEXO IV - Preencher'!$N$1:$N$65536)</f>
        <v>0</v>
      </c>
      <c r="G155" s="121"/>
      <c r="H155" s="59" t="s">
        <v>139</v>
      </c>
      <c r="I155" s="19"/>
      <c r="J155" s="39"/>
      <c r="K155" s="39"/>
    </row>
    <row r="156" spans="1:11" ht="18" customHeight="1" x14ac:dyDescent="0.2">
      <c r="A156" t="s">
        <v>284</v>
      </c>
      <c r="B156" s="44" t="s">
        <v>280</v>
      </c>
      <c r="C156" s="47" t="s">
        <v>285</v>
      </c>
      <c r="D156" s="47"/>
      <c r="E156" s="47"/>
      <c r="F156" s="121">
        <f>SUMIF('[1]TCE - ANEXO IV - Preencher'!$D$1:$D$65536,'CONTÁBIL- FINANCEIRA '!A156,'[1]TCE - ANEXO IV - Preencher'!$N$1:$N$65536)</f>
        <v>0</v>
      </c>
      <c r="G156" s="121"/>
      <c r="H156" s="59" t="s">
        <v>139</v>
      </c>
      <c r="I156" s="19"/>
      <c r="J156" s="39"/>
      <c r="K156" s="39"/>
    </row>
    <row r="157" spans="1:11" ht="18" customHeight="1" x14ac:dyDescent="0.2">
      <c r="A157" t="s">
        <v>286</v>
      </c>
      <c r="B157" s="44" t="s">
        <v>287</v>
      </c>
      <c r="C157" s="47" t="s">
        <v>288</v>
      </c>
      <c r="D157" s="47"/>
      <c r="E157" s="47"/>
      <c r="F157" s="121">
        <f>SUMIF('[1]TCE - ANEXO IV - Preencher'!$D$1:$D$65536,'CONTÁBIL- FINANCEIRA '!A157,'[1]TCE - ANEXO IV - Preencher'!$N$1:$N$65536)</f>
        <v>0</v>
      </c>
      <c r="G157" s="121"/>
      <c r="H157" s="59" t="s">
        <v>139</v>
      </c>
      <c r="I157" s="19"/>
      <c r="J157" s="39"/>
      <c r="K157" s="39"/>
    </row>
    <row r="158" spans="1:11" ht="18" customHeight="1" x14ac:dyDescent="0.2">
      <c r="A158" t="s">
        <v>289</v>
      </c>
      <c r="B158" s="44" t="s">
        <v>290</v>
      </c>
      <c r="C158" s="47" t="s">
        <v>291</v>
      </c>
      <c r="D158" s="47"/>
      <c r="E158" s="47"/>
      <c r="F158" s="121">
        <f>SUMIF('[1]TCE - ANEXO IV - Preencher'!$D$1:$D$65536,'CONTÁBIL- FINANCEIRA '!A158,'[1]TCE - ANEXO IV - Preencher'!$N$1:$N$65536)</f>
        <v>0</v>
      </c>
      <c r="G158" s="121"/>
      <c r="H158" s="59" t="s">
        <v>139</v>
      </c>
      <c r="I158" s="19"/>
      <c r="J158" s="39"/>
      <c r="K158" s="39"/>
    </row>
    <row r="159" spans="1:11" ht="18" customHeight="1" x14ac:dyDescent="0.2">
      <c r="C159" s="128" t="s">
        <v>292</v>
      </c>
      <c r="D159" s="128"/>
      <c r="E159" s="128"/>
      <c r="F159" s="126">
        <f>F160+F165+F166+F167</f>
        <v>120493.86</v>
      </c>
      <c r="G159" s="126"/>
      <c r="H159" s="33"/>
      <c r="I159" s="19"/>
      <c r="J159" s="39"/>
      <c r="K159" s="39"/>
    </row>
    <row r="160" spans="1:11" ht="18" customHeight="1" x14ac:dyDescent="0.2">
      <c r="C160" s="129" t="s">
        <v>293</v>
      </c>
      <c r="D160" s="129"/>
      <c r="E160" s="129"/>
      <c r="F160" s="127">
        <f>SUM(F161:G164)</f>
        <v>118593.86</v>
      </c>
      <c r="G160" s="127"/>
      <c r="H160" s="33"/>
      <c r="I160" s="19"/>
      <c r="J160" s="39"/>
      <c r="K160" s="39"/>
    </row>
    <row r="161" spans="1:11" ht="18" customHeight="1" x14ac:dyDescent="0.25">
      <c r="A161" s="93" t="s">
        <v>294</v>
      </c>
      <c r="B161" s="44" t="s">
        <v>295</v>
      </c>
      <c r="C161" s="47" t="s">
        <v>296</v>
      </c>
      <c r="D161" s="47"/>
      <c r="E161" s="47"/>
      <c r="F161" s="121">
        <f>SUMIF('[1]TCE - ANEXO IV - Preencher'!$D$1:$D$65536,'CONTÁBIL- FINANCEIRA '!A161,'[1]TCE - ANEXO IV - Preencher'!$N$1:$N$65536)</f>
        <v>85353.08</v>
      </c>
      <c r="G161" s="121"/>
      <c r="H161" s="59" t="s">
        <v>139</v>
      </c>
      <c r="I161" s="19"/>
      <c r="J161" s="39"/>
      <c r="K161" s="39"/>
    </row>
    <row r="162" spans="1:11" ht="18" customHeight="1" x14ac:dyDescent="0.25">
      <c r="A162" s="93" t="s">
        <v>297</v>
      </c>
      <c r="B162" s="44" t="s">
        <v>295</v>
      </c>
      <c r="C162" s="47" t="s">
        <v>298</v>
      </c>
      <c r="D162" s="47"/>
      <c r="E162" s="47"/>
      <c r="F162" s="121">
        <f>SUMIF('[1]TCE - ANEXO IV - Preencher'!$D$1:$D$65536,'CONTÁBIL- FINANCEIRA '!A162,'[1]TCE - ANEXO IV - Preencher'!$N$1:$N$65536)</f>
        <v>2340</v>
      </c>
      <c r="G162" s="121"/>
      <c r="H162" s="59" t="s">
        <v>139</v>
      </c>
      <c r="I162" s="19"/>
      <c r="J162" s="39"/>
      <c r="K162" s="39"/>
    </row>
    <row r="163" spans="1:11" ht="18" customHeight="1" x14ac:dyDescent="0.25">
      <c r="A163" s="93" t="s">
        <v>299</v>
      </c>
      <c r="B163" s="44" t="s">
        <v>295</v>
      </c>
      <c r="C163" s="47" t="s">
        <v>300</v>
      </c>
      <c r="D163" s="47"/>
      <c r="E163" s="47"/>
      <c r="F163" s="121">
        <f>SUMIF('[1]TCE - ANEXO IV - Preencher'!$D$1:$D$65536,'CONTÁBIL- FINANCEIRA '!A163,'[1]TCE - ANEXO IV - Preencher'!$N$1:$N$65536)</f>
        <v>13300</v>
      </c>
      <c r="G163" s="121"/>
      <c r="H163" s="59" t="s">
        <v>139</v>
      </c>
      <c r="I163" s="19"/>
      <c r="J163" s="39"/>
      <c r="K163" s="39"/>
    </row>
    <row r="164" spans="1:11" ht="18" customHeight="1" x14ac:dyDescent="0.25">
      <c r="A164" s="93" t="s">
        <v>301</v>
      </c>
      <c r="B164" s="44" t="s">
        <v>295</v>
      </c>
      <c r="C164" s="47" t="s">
        <v>302</v>
      </c>
      <c r="D164" s="47"/>
      <c r="E164" s="47"/>
      <c r="F164" s="121">
        <f>SUMIF('[1]TCE - ANEXO IV - Preencher'!$D$1:$D$65536,'CONTÁBIL- FINANCEIRA '!A164,'[1]TCE - ANEXO IV - Preencher'!$N$1:$N$65536)</f>
        <v>17600.78</v>
      </c>
      <c r="G164" s="121"/>
      <c r="H164" s="59" t="s">
        <v>139</v>
      </c>
      <c r="I164" s="19"/>
      <c r="J164" s="39"/>
      <c r="K164" s="39"/>
    </row>
    <row r="165" spans="1:11" ht="18" customHeight="1" x14ac:dyDescent="0.25">
      <c r="A165" s="93" t="s">
        <v>303</v>
      </c>
      <c r="B165" s="44" t="s">
        <v>304</v>
      </c>
      <c r="C165" s="47" t="s">
        <v>305</v>
      </c>
      <c r="D165" s="47"/>
      <c r="E165" s="47"/>
      <c r="F165" s="121">
        <f>SUMIF('[1]TCE - ANEXO IV - Preencher'!$D$1:$D$65536,'CONTÁBIL- FINANCEIRA '!A165,'[1]TCE - ANEXO IV - Preencher'!$N$1:$N$65536)</f>
        <v>1900</v>
      </c>
      <c r="G165" s="121"/>
      <c r="H165" s="59" t="s">
        <v>139</v>
      </c>
      <c r="I165" s="19"/>
      <c r="J165" s="39"/>
      <c r="K165" s="39"/>
    </row>
    <row r="166" spans="1:11" ht="18" customHeight="1" x14ac:dyDescent="0.25">
      <c r="A166" s="93" t="s">
        <v>306</v>
      </c>
      <c r="B166" s="44" t="s">
        <v>307</v>
      </c>
      <c r="C166" s="47" t="s">
        <v>308</v>
      </c>
      <c r="D166" s="47"/>
      <c r="E166" s="47"/>
      <c r="F166" s="121">
        <f>SUMIF('[1]TCE - ANEXO IV - Preencher'!$D$1:$D$65536,'CONTÁBIL- FINANCEIRA '!A166,'[1]TCE - ANEXO IV - Preencher'!$N$1:$N$65536)</f>
        <v>0</v>
      </c>
      <c r="G166" s="121"/>
      <c r="H166" s="59" t="s">
        <v>139</v>
      </c>
      <c r="I166" s="19"/>
      <c r="J166" s="39"/>
      <c r="K166" s="39"/>
    </row>
    <row r="167" spans="1:11" ht="18" customHeight="1" x14ac:dyDescent="0.25">
      <c r="A167" s="93" t="s">
        <v>309</v>
      </c>
      <c r="B167" s="44" t="s">
        <v>310</v>
      </c>
      <c r="C167" s="47" t="s">
        <v>311</v>
      </c>
      <c r="D167" s="47"/>
      <c r="E167" s="47"/>
      <c r="F167" s="121">
        <f>SUMIF('[1]TCE - ANEXO IV - Preencher'!$D$1:$D$65536,'CONTÁBIL- FINANCEIRA '!A167,'[1]TCE - ANEXO IV - Preencher'!$N$1:$N$65536)</f>
        <v>0</v>
      </c>
      <c r="G167" s="121"/>
      <c r="H167" s="59" t="s">
        <v>139</v>
      </c>
      <c r="I167" s="19"/>
      <c r="J167" s="39"/>
      <c r="K167" s="39"/>
    </row>
    <row r="168" spans="1:11" ht="18" customHeight="1" x14ac:dyDescent="0.2">
      <c r="C168" s="128" t="s">
        <v>312</v>
      </c>
      <c r="D168" s="128"/>
      <c r="E168" s="128"/>
      <c r="F168" s="126">
        <f>SUM(F169:G172)</f>
        <v>11980</v>
      </c>
      <c r="G168" s="126"/>
      <c r="H168" s="33"/>
      <c r="I168" s="19"/>
      <c r="J168" s="39"/>
      <c r="K168" s="39"/>
    </row>
    <row r="169" spans="1:11" ht="18" customHeight="1" x14ac:dyDescent="0.2">
      <c r="A169" t="s">
        <v>313</v>
      </c>
      <c r="B169" s="44">
        <v>6</v>
      </c>
      <c r="C169" s="130" t="s">
        <v>314</v>
      </c>
      <c r="D169" s="130"/>
      <c r="E169" s="130"/>
      <c r="F169" s="122">
        <f>SUMIF('[1]TCE - ANEXO IV - Preencher'!$D$1:$D$65536,'CONTÁBIL- FINANCEIRA '!A169,'[1]TCE - ANEXO IV - Preencher'!$N$1:$N$65536)</f>
        <v>880</v>
      </c>
      <c r="G169" s="122"/>
      <c r="H169" s="59" t="s">
        <v>139</v>
      </c>
    </row>
    <row r="170" spans="1:11" ht="18" customHeight="1" x14ac:dyDescent="0.2">
      <c r="A170" t="s">
        <v>315</v>
      </c>
      <c r="B170" s="44">
        <v>6</v>
      </c>
      <c r="C170" s="130" t="s">
        <v>316</v>
      </c>
      <c r="D170" s="130"/>
      <c r="E170" s="130"/>
      <c r="F170" s="122">
        <f>SUMIF('[1]TCE - ANEXO IV - Preencher'!$D$1:$D$65536,'CONTÁBIL- FINANCEIRA '!A170,'[1]TCE - ANEXO IV - Preencher'!$N$1:$N$65536)</f>
        <v>11100</v>
      </c>
      <c r="G170" s="122"/>
      <c r="H170" s="59" t="s">
        <v>139</v>
      </c>
    </row>
    <row r="171" spans="1:11" ht="18.75" x14ac:dyDescent="0.2">
      <c r="A171" t="s">
        <v>317</v>
      </c>
      <c r="B171" s="44">
        <v>7</v>
      </c>
      <c r="C171" s="130" t="s">
        <v>318</v>
      </c>
      <c r="D171" s="130"/>
      <c r="E171" s="130"/>
      <c r="F171" s="122">
        <f>SUMIF('[1]TCE - ANEXO IV - Preencher'!$D$1:$D$65536,'CONTÁBIL- FINANCEIRA '!A171,'[1]TCE - ANEXO IV - Preencher'!$N$1:$N$65536)</f>
        <v>0</v>
      </c>
      <c r="G171" s="122"/>
      <c r="H171" s="59" t="s">
        <v>139</v>
      </c>
    </row>
    <row r="172" spans="1:11" ht="18.75" x14ac:dyDescent="0.2">
      <c r="A172" t="s">
        <v>319</v>
      </c>
      <c r="B172" s="44">
        <v>6</v>
      </c>
      <c r="C172" s="130" t="s">
        <v>320</v>
      </c>
      <c r="D172" s="130"/>
      <c r="E172" s="130"/>
      <c r="F172" s="122">
        <f>SUMIF('[1]TCE - ANEXO IV - Preencher'!$D$1:$D$65536,'CONTÁBIL- FINANCEIRA '!A172,'[1]TCE - ANEXO IV - Preencher'!$N$1:$N$65536)</f>
        <v>0</v>
      </c>
      <c r="G172" s="122"/>
      <c r="H172" s="59" t="s">
        <v>139</v>
      </c>
    </row>
    <row r="173" spans="1:11" ht="18.75" x14ac:dyDescent="0.2">
      <c r="C173" s="128" t="s">
        <v>321</v>
      </c>
      <c r="D173" s="128"/>
      <c r="E173" s="128"/>
      <c r="F173" s="126">
        <f>F14+F19</f>
        <v>0</v>
      </c>
      <c r="G173" s="126"/>
      <c r="H173" s="59"/>
      <c r="I173" s="84"/>
    </row>
    <row r="174" spans="1:11" ht="18.75" x14ac:dyDescent="0.2">
      <c r="A174" t="s">
        <v>322</v>
      </c>
      <c r="C174" s="128" t="s">
        <v>322</v>
      </c>
      <c r="D174" s="128"/>
      <c r="E174" s="128"/>
      <c r="F174" s="126">
        <f>F281</f>
        <v>0</v>
      </c>
      <c r="G174" s="126"/>
      <c r="H174" s="59"/>
    </row>
    <row r="175" spans="1:11" ht="18.75" x14ac:dyDescent="0.2">
      <c r="A175" t="s">
        <v>323</v>
      </c>
      <c r="C175" s="128" t="s">
        <v>323</v>
      </c>
      <c r="D175" s="128"/>
      <c r="E175" s="128"/>
      <c r="F175" s="126">
        <f>'[1]TCE - ANEXO IV - Preencher'!Q99</f>
        <v>15202.4</v>
      </c>
      <c r="G175" s="126"/>
      <c r="H175" s="59" t="s">
        <v>139</v>
      </c>
      <c r="I175" s="19"/>
      <c r="J175" s="39"/>
      <c r="K175" s="39"/>
    </row>
    <row r="176" spans="1:11" ht="18.75" x14ac:dyDescent="0.2">
      <c r="C176" s="131" t="s">
        <v>324</v>
      </c>
      <c r="D176" s="131"/>
      <c r="E176" s="131"/>
      <c r="F176" s="132">
        <f>F28+F52+F61+F78+F97+F113+F151+F168+F173+F174+F175</f>
        <v>8486452.9873999991</v>
      </c>
      <c r="G176" s="132"/>
      <c r="H176" s="92"/>
      <c r="I176" s="19"/>
      <c r="J176" s="39"/>
      <c r="K176" s="39"/>
    </row>
    <row r="177" spans="3:11" ht="18.75" x14ac:dyDescent="0.2">
      <c r="C177" s="131" t="s">
        <v>325</v>
      </c>
      <c r="D177" s="131"/>
      <c r="E177" s="131"/>
      <c r="F177" s="132">
        <f>F25-F176</f>
        <v>-2070412.7173999995</v>
      </c>
      <c r="G177" s="132"/>
      <c r="H177" s="33"/>
      <c r="I177" s="133"/>
      <c r="J177" s="39"/>
      <c r="K177" s="39"/>
    </row>
    <row r="178" spans="3:11" ht="18.75" x14ac:dyDescent="0.2">
      <c r="C178" s="128" t="s">
        <v>326</v>
      </c>
      <c r="D178" s="128"/>
      <c r="E178" s="128"/>
      <c r="F178" s="126">
        <v>1109922.03</v>
      </c>
      <c r="G178" s="126"/>
      <c r="H178" s="134"/>
      <c r="I178" s="135"/>
      <c r="J178" s="39"/>
      <c r="K178" s="39"/>
    </row>
    <row r="179" spans="3:11" ht="18.75" x14ac:dyDescent="0.2">
      <c r="C179" s="131" t="s">
        <v>327</v>
      </c>
      <c r="D179" s="131"/>
      <c r="E179" s="131"/>
      <c r="F179" s="132">
        <f>F176+F178</f>
        <v>9596375.0173999984</v>
      </c>
      <c r="G179" s="132"/>
      <c r="H179" s="134"/>
      <c r="I179" s="84"/>
      <c r="J179" s="39"/>
      <c r="K179" s="39"/>
    </row>
    <row r="180" spans="3:11" ht="18.75" x14ac:dyDescent="0.2">
      <c r="C180" s="131" t="s">
        <v>328</v>
      </c>
      <c r="D180" s="131"/>
      <c r="E180" s="131"/>
      <c r="F180" s="132">
        <f>F177-F178</f>
        <v>-3180334.7473999998</v>
      </c>
      <c r="G180" s="132"/>
      <c r="H180" s="99"/>
      <c r="I180" s="84"/>
      <c r="J180" s="39"/>
      <c r="K180" s="39"/>
    </row>
    <row r="181" spans="3:11" ht="18.75" x14ac:dyDescent="0.2">
      <c r="C181" s="136" t="s">
        <v>329</v>
      </c>
      <c r="D181" s="136"/>
      <c r="E181" s="136"/>
      <c r="F181" s="38">
        <v>0</v>
      </c>
      <c r="G181" s="38"/>
      <c r="H181" s="33"/>
      <c r="I181" s="19"/>
      <c r="J181" s="19"/>
      <c r="K181" s="19"/>
    </row>
    <row r="182" spans="3:11" ht="18" customHeight="1" x14ac:dyDescent="0.2">
      <c r="C182" s="136" t="s">
        <v>330</v>
      </c>
      <c r="D182" s="136"/>
      <c r="E182" s="136"/>
      <c r="F182" s="38">
        <v>0</v>
      </c>
      <c r="G182" s="38"/>
    </row>
    <row r="183" spans="3:11" ht="18.75" x14ac:dyDescent="0.2">
      <c r="C183" s="128" t="s">
        <v>331</v>
      </c>
      <c r="D183" s="128"/>
      <c r="E183" s="128"/>
      <c r="F183" s="137">
        <f>[1]Turnover!C16</f>
        <v>18.577586206896552</v>
      </c>
      <c r="G183" s="137"/>
      <c r="H183" s="59" t="s">
        <v>332</v>
      </c>
    </row>
    <row r="184" spans="3:11" ht="31.5" customHeight="1" x14ac:dyDescent="0.2">
      <c r="C184" s="138" t="s">
        <v>333</v>
      </c>
      <c r="D184" s="139"/>
      <c r="E184" s="139"/>
      <c r="F184" s="139"/>
      <c r="G184" s="140"/>
      <c r="H184" s="141"/>
      <c r="I184" s="142"/>
      <c r="J184" s="142"/>
      <c r="K184" s="142"/>
    </row>
    <row r="185" spans="3:11" ht="25.5" customHeight="1" x14ac:dyDescent="0.2">
      <c r="C185" s="143"/>
      <c r="G185" s="145"/>
      <c r="H185" s="141"/>
      <c r="I185" s="142"/>
      <c r="J185" s="142"/>
      <c r="K185" s="142"/>
    </row>
    <row r="186" spans="3:11" ht="18" customHeight="1" x14ac:dyDescent="0.2">
      <c r="D186" s="72" t="s">
        <v>152</v>
      </c>
      <c r="E186" s="101" t="s">
        <v>153</v>
      </c>
      <c r="F186" s="102" t="s">
        <v>152</v>
      </c>
      <c r="G186" s="102"/>
      <c r="H186" s="141"/>
      <c r="I186" s="142"/>
      <c r="J186" s="142"/>
      <c r="K186" s="142"/>
    </row>
    <row r="187" spans="3:11" ht="15" customHeight="1" x14ac:dyDescent="0.2">
      <c r="C187" s="146"/>
      <c r="D187" s="105" t="s">
        <v>154</v>
      </c>
      <c r="E187" s="106" t="s">
        <v>155</v>
      </c>
      <c r="F187" s="147" t="s">
        <v>156</v>
      </c>
      <c r="G187" s="148"/>
      <c r="H187" s="141"/>
      <c r="I187" s="142"/>
      <c r="J187" s="142"/>
      <c r="K187" s="142"/>
    </row>
    <row r="188" spans="3:11" ht="15.75" x14ac:dyDescent="0.2">
      <c r="C188" s="1"/>
      <c r="D188" s="108" t="str">
        <f>D1</f>
        <v xml:space="preserve">         PREFEITURA DA CIDADE DO RECIFE</v>
      </c>
      <c r="E188" s="108"/>
      <c r="F188" s="3" t="str">
        <f>F1</f>
        <v>Janeiro/2020 - Versão 4.0</v>
      </c>
      <c r="G188" s="3"/>
      <c r="H188" s="141"/>
      <c r="I188" s="142"/>
      <c r="J188" s="142"/>
      <c r="K188" s="142"/>
    </row>
    <row r="189" spans="3:11" ht="15.75" x14ac:dyDescent="0.2">
      <c r="C189" s="1"/>
      <c r="D189" s="109" t="str">
        <f>D2</f>
        <v xml:space="preserve">        SECRETARIA DE SAÚDE DO MUNICÍPIO DE RECIFE</v>
      </c>
      <c r="E189" s="109"/>
      <c r="F189" s="7" t="str">
        <f>F2</f>
        <v>MÊS/ANO COMPETÊNCIA</v>
      </c>
      <c r="G189" s="7" t="str">
        <f>G2</f>
        <v>ANO CONTRATO</v>
      </c>
      <c r="H189" s="141"/>
      <c r="I189" s="142"/>
      <c r="J189" s="142"/>
      <c r="K189" s="142"/>
    </row>
    <row r="190" spans="3:11" ht="15.75" x14ac:dyDescent="0.2">
      <c r="C190" s="1"/>
      <c r="D190" s="109" t="str">
        <f>D3</f>
        <v xml:space="preserve">        SECRETARIA  DE ADMINISTRAÇÃO E FINANÇAS</v>
      </c>
      <c r="E190" s="109"/>
      <c r="F190" s="7"/>
      <c r="G190" s="7"/>
      <c r="H190" s="141"/>
      <c r="I190" s="142"/>
      <c r="J190" s="142"/>
      <c r="K190" s="142"/>
    </row>
    <row r="191" spans="3:11" ht="21.75" customHeight="1" x14ac:dyDescent="0.2">
      <c r="C191" s="1"/>
      <c r="D191" s="110" t="str">
        <f>D4</f>
        <v xml:space="preserve">        GERÊNCIA GERAL DE ADMINISTRAÇÃO, FINANÇAS, CONVÊNIOS E CONTRATOS</v>
      </c>
      <c r="E191" s="110"/>
      <c r="F191" s="14" t="str">
        <f>$F$4</f>
        <v>ABRIL 2020</v>
      </c>
      <c r="G191" s="149">
        <f>IF(G4=0,"",G4)</f>
        <v>3</v>
      </c>
      <c r="H191" s="141"/>
      <c r="I191" s="142"/>
      <c r="J191" s="142"/>
      <c r="K191" s="142"/>
    </row>
    <row r="192" spans="3:11" ht="15.75" x14ac:dyDescent="0.2">
      <c r="C192" s="12"/>
      <c r="D192" s="150" t="s">
        <v>334</v>
      </c>
      <c r="E192" s="150"/>
      <c r="F192" s="114"/>
      <c r="G192" s="149"/>
      <c r="H192" s="141"/>
      <c r="I192" s="142"/>
      <c r="J192" s="142"/>
      <c r="K192" s="142"/>
    </row>
    <row r="193" spans="3:11" ht="15.75" x14ac:dyDescent="0.2">
      <c r="C193" s="15" t="s">
        <v>157</v>
      </c>
      <c r="D193" s="15"/>
      <c r="E193" s="115" t="s">
        <v>12</v>
      </c>
      <c r="F193" s="115"/>
      <c r="G193" s="115"/>
      <c r="H193" s="141"/>
      <c r="I193" s="142"/>
      <c r="J193" s="142"/>
      <c r="K193" s="142"/>
    </row>
    <row r="194" spans="3:11" ht="18" customHeight="1" x14ac:dyDescent="0.2">
      <c r="C194" s="116" t="str">
        <f>IF(C7=0,"",C7)</f>
        <v>HOSPITAL DA MULHER DO RECIFE</v>
      </c>
      <c r="D194" s="116"/>
      <c r="E194" s="151" t="str">
        <f>IF(E7=0,"",E7)</f>
        <v/>
      </c>
      <c r="F194" s="151"/>
      <c r="G194" s="151"/>
      <c r="H194" s="141"/>
      <c r="I194" s="142"/>
      <c r="J194" s="142"/>
      <c r="K194" s="142"/>
    </row>
    <row r="195" spans="3:11" ht="18" customHeight="1" x14ac:dyDescent="0.2">
      <c r="C195" s="152" t="s">
        <v>335</v>
      </c>
      <c r="G195" s="145"/>
    </row>
    <row r="196" spans="3:11" ht="18" customHeight="1" x14ac:dyDescent="0.2">
      <c r="D196" s="153"/>
      <c r="E196" s="153"/>
      <c r="G196" s="145"/>
    </row>
    <row r="197" spans="3:11" ht="18" customHeight="1" x14ac:dyDescent="0.2">
      <c r="C197" s="154" t="s">
        <v>336</v>
      </c>
      <c r="G197" s="145"/>
    </row>
    <row r="198" spans="3:11" ht="18" customHeight="1" x14ac:dyDescent="0.2">
      <c r="C198" s="155" t="s">
        <v>17</v>
      </c>
      <c r="D198" s="155"/>
      <c r="E198" s="155"/>
      <c r="F198" s="118" t="s">
        <v>20</v>
      </c>
      <c r="G198" s="118"/>
    </row>
    <row r="199" spans="3:11" ht="18.75" x14ac:dyDescent="0.2">
      <c r="C199" s="156" t="s">
        <v>337</v>
      </c>
      <c r="D199" s="156"/>
      <c r="E199" s="156"/>
      <c r="F199" s="38"/>
      <c r="G199" s="38"/>
      <c r="H199" s="59" t="s">
        <v>338</v>
      </c>
    </row>
    <row r="200" spans="3:11" ht="18.75" x14ac:dyDescent="0.2">
      <c r="C200" s="156" t="s">
        <v>339</v>
      </c>
      <c r="D200" s="156"/>
      <c r="E200" s="156"/>
      <c r="F200" s="38"/>
      <c r="G200" s="38"/>
    </row>
    <row r="201" spans="3:11" ht="18" customHeight="1" x14ac:dyDescent="0.2">
      <c r="C201" s="156" t="s">
        <v>340</v>
      </c>
      <c r="D201" s="156"/>
      <c r="E201" s="156"/>
      <c r="F201" s="38"/>
      <c r="G201" s="38"/>
    </row>
    <row r="202" spans="3:11" ht="18" customHeight="1" x14ac:dyDescent="0.2">
      <c r="C202" s="157" t="s">
        <v>341</v>
      </c>
      <c r="D202" s="157"/>
      <c r="E202" s="157"/>
      <c r="F202" s="119">
        <f>F199-F200+F201</f>
        <v>0</v>
      </c>
      <c r="G202" s="119"/>
    </row>
    <row r="203" spans="3:11" ht="18" customHeight="1" x14ac:dyDescent="0.2">
      <c r="C203" s="158"/>
      <c r="D203" s="159"/>
      <c r="E203" s="159"/>
      <c r="F203" s="160"/>
      <c r="G203" s="161"/>
    </row>
    <row r="204" spans="3:11" ht="18" customHeight="1" x14ac:dyDescent="0.2">
      <c r="C204" s="162" t="s">
        <v>342</v>
      </c>
      <c r="D204" s="159"/>
      <c r="E204" s="159"/>
      <c r="F204" s="160"/>
      <c r="G204" s="161"/>
    </row>
    <row r="205" spans="3:11" ht="18" customHeight="1" x14ac:dyDescent="0.2">
      <c r="C205" s="155" t="s">
        <v>17</v>
      </c>
      <c r="D205" s="155"/>
      <c r="E205" s="155"/>
      <c r="F205" s="118" t="s">
        <v>20</v>
      </c>
      <c r="G205" s="118"/>
    </row>
    <row r="206" spans="3:11" ht="18.75" x14ac:dyDescent="0.2">
      <c r="C206" s="156" t="s">
        <v>337</v>
      </c>
      <c r="D206" s="156"/>
      <c r="E206" s="156"/>
      <c r="F206" s="163">
        <v>2504449.02</v>
      </c>
      <c r="G206" s="163"/>
      <c r="H206" s="59" t="s">
        <v>338</v>
      </c>
    </row>
    <row r="207" spans="3:11" ht="18.75" x14ac:dyDescent="0.2">
      <c r="C207" s="156" t="s">
        <v>339</v>
      </c>
      <c r="D207" s="156"/>
      <c r="E207" s="156"/>
      <c r="F207" s="164">
        <f>'[1]RELAÇÃO DE DESPESAS PAGAS'!$N$2</f>
        <v>11145079.77</v>
      </c>
      <c r="G207" s="164"/>
      <c r="H207" s="59" t="s">
        <v>343</v>
      </c>
    </row>
    <row r="208" spans="3:11" ht="18.75" x14ac:dyDescent="0.2">
      <c r="C208" s="156" t="s">
        <v>340</v>
      </c>
      <c r="D208" s="156"/>
      <c r="E208" s="156"/>
      <c r="F208" s="163">
        <v>11144824.77</v>
      </c>
      <c r="G208" s="163"/>
    </row>
    <row r="209" spans="1:256" ht="16.5" customHeight="1" x14ac:dyDescent="0.2">
      <c r="C209" s="157" t="s">
        <v>341</v>
      </c>
      <c r="D209" s="157"/>
      <c r="E209" s="157"/>
      <c r="F209" s="119">
        <f>F206-F207+F208</f>
        <v>2504194.0199999996</v>
      </c>
      <c r="G209" s="119"/>
    </row>
    <row r="210" spans="1:256" ht="18" customHeight="1" x14ac:dyDescent="0.2">
      <c r="C210" s="158"/>
      <c r="D210" s="159"/>
      <c r="E210" s="159"/>
      <c r="F210" s="160"/>
      <c r="G210" s="161"/>
    </row>
    <row r="211" spans="1:256" ht="18" customHeight="1" x14ac:dyDescent="0.2">
      <c r="C211" s="165"/>
      <c r="D211" s="166"/>
      <c r="E211" s="166"/>
      <c r="F211" s="167"/>
      <c r="G211" s="168"/>
      <c r="H211" s="169"/>
      <c r="I211" s="170"/>
      <c r="J211" s="170"/>
      <c r="K211" s="170"/>
    </row>
    <row r="212" spans="1:256" ht="18" customHeight="1" x14ac:dyDescent="0.2">
      <c r="C212" s="162" t="s">
        <v>344</v>
      </c>
      <c r="D212" s="159"/>
      <c r="E212" s="159"/>
      <c r="F212" s="160"/>
      <c r="G212" s="161"/>
    </row>
    <row r="213" spans="1:256" ht="18" customHeight="1" x14ac:dyDescent="0.2">
      <c r="C213" s="155" t="s">
        <v>17</v>
      </c>
      <c r="D213" s="155"/>
      <c r="E213" s="155"/>
      <c r="F213" s="118" t="s">
        <v>20</v>
      </c>
      <c r="G213" s="118"/>
    </row>
    <row r="214" spans="1:256" ht="18" customHeight="1" x14ac:dyDescent="0.2">
      <c r="C214" s="156" t="s">
        <v>337</v>
      </c>
      <c r="D214" s="156"/>
      <c r="E214" s="156"/>
      <c r="F214" s="38">
        <v>2531012.0499999998</v>
      </c>
      <c r="G214" s="38"/>
      <c r="H214" s="59" t="s">
        <v>338</v>
      </c>
    </row>
    <row r="215" spans="1:256" ht="18" customHeight="1" x14ac:dyDescent="0.2">
      <c r="C215" s="156" t="s">
        <v>345</v>
      </c>
      <c r="D215" s="156"/>
      <c r="E215" s="156"/>
      <c r="F215" s="38">
        <v>4640923.83</v>
      </c>
      <c r="G215" s="38"/>
    </row>
    <row r="216" spans="1:256" ht="18.75" x14ac:dyDescent="0.2">
      <c r="C216" s="156" t="s">
        <v>346</v>
      </c>
      <c r="D216" s="156"/>
      <c r="E216" s="156"/>
      <c r="F216" s="122">
        <f>'[1]RELAÇÃO DE DESPESAS PAGAS'!$R$8</f>
        <v>3244708.59</v>
      </c>
      <c r="G216" s="122"/>
    </row>
    <row r="217" spans="1:256" ht="18.75" x14ac:dyDescent="0.2">
      <c r="C217" s="156" t="s">
        <v>347</v>
      </c>
      <c r="D217" s="156"/>
      <c r="E217" s="156"/>
      <c r="F217" s="122">
        <f>F18+F19</f>
        <v>534.67999999999995</v>
      </c>
      <c r="G217" s="122"/>
    </row>
    <row r="218" spans="1:256" ht="18.75" x14ac:dyDescent="0.2">
      <c r="C218" s="156" t="s">
        <v>348</v>
      </c>
      <c r="D218" s="156"/>
      <c r="E218" s="156"/>
      <c r="F218" s="38">
        <v>150.33000000000001</v>
      </c>
      <c r="G218" s="38"/>
    </row>
    <row r="219" spans="1:256" ht="18" customHeight="1" x14ac:dyDescent="0.2">
      <c r="C219" s="157" t="s">
        <v>349</v>
      </c>
      <c r="D219" s="157"/>
      <c r="E219" s="157"/>
      <c r="F219" s="119">
        <f>F214-F215+F216+F217-F218</f>
        <v>1135181.1599999995</v>
      </c>
      <c r="G219" s="119"/>
    </row>
    <row r="220" spans="1:256" ht="18" customHeight="1" x14ac:dyDescent="0.2">
      <c r="C220" s="171"/>
      <c r="D220" s="159"/>
      <c r="E220" s="159"/>
      <c r="F220" s="160"/>
      <c r="G220" s="161"/>
    </row>
    <row r="221" spans="1:256" ht="18" customHeight="1" x14ac:dyDescent="0.2">
      <c r="C221" s="155" t="s">
        <v>350</v>
      </c>
      <c r="D221" s="155"/>
      <c r="E221" s="155"/>
      <c r="F221" s="119">
        <f>F219+F209+F202</f>
        <v>3639375.1799999988</v>
      </c>
      <c r="G221" s="119"/>
    </row>
    <row r="222" spans="1:256" s="176" customFormat="1" ht="18" customHeight="1" x14ac:dyDescent="0.2">
      <c r="A222"/>
      <c r="B222" s="44"/>
      <c r="C222" s="172"/>
      <c r="D222" s="173"/>
      <c r="E222" s="173"/>
      <c r="F222" s="174"/>
      <c r="G222" s="175"/>
      <c r="H222" s="4"/>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row>
    <row r="223" spans="1:256" ht="18" customHeight="1" x14ac:dyDescent="0.2">
      <c r="C223" s="172"/>
      <c r="D223" s="173"/>
      <c r="E223" s="173"/>
      <c r="F223" s="174"/>
      <c r="G223" s="175"/>
    </row>
    <row r="224" spans="1:256" s="178" customFormat="1" ht="21" x14ac:dyDescent="0.2">
      <c r="A224" s="177"/>
      <c r="B224" s="44"/>
      <c r="C224" s="162" t="s">
        <v>351</v>
      </c>
      <c r="D224" s="159"/>
      <c r="E224" s="159"/>
      <c r="F224" s="160"/>
      <c r="G224" s="161"/>
      <c r="H224" s="4"/>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row>
    <row r="225" spans="3:256" ht="15.75" x14ac:dyDescent="0.2">
      <c r="C225" s="179" t="s">
        <v>17</v>
      </c>
      <c r="D225" s="180"/>
      <c r="E225" s="181" t="s">
        <v>352</v>
      </c>
      <c r="F225" s="182" t="s">
        <v>20</v>
      </c>
      <c r="G225" s="118"/>
    </row>
    <row r="226" spans="3:256" ht="18" customHeight="1" x14ac:dyDescent="0.2">
      <c r="C226" s="183" t="s">
        <v>353</v>
      </c>
      <c r="D226" s="184"/>
      <c r="E226" s="185"/>
      <c r="F226" s="69">
        <f>'[1]RELAÇÃO DE DESPESAS PAGAS'!$R$4</f>
        <v>0</v>
      </c>
      <c r="G226" s="122"/>
      <c r="H226" s="59" t="s">
        <v>354</v>
      </c>
    </row>
    <row r="227" spans="3:256" ht="18" customHeight="1" x14ac:dyDescent="0.2">
      <c r="C227" s="186" t="s">
        <v>355</v>
      </c>
      <c r="D227" s="187"/>
      <c r="E227" s="185"/>
      <c r="F227" s="188"/>
      <c r="G227" s="189"/>
      <c r="H227" s="59" t="s">
        <v>356</v>
      </c>
    </row>
    <row r="228" spans="3:256" ht="18" customHeight="1" x14ac:dyDescent="0.2">
      <c r="C228" s="190" t="s">
        <v>357</v>
      </c>
      <c r="D228" s="190"/>
      <c r="E228" s="190"/>
      <c r="F228" s="190"/>
      <c r="G228" s="190"/>
    </row>
    <row r="229" spans="3:256" ht="18" customHeight="1" x14ac:dyDescent="0.2">
      <c r="C229" s="190"/>
      <c r="D229" s="190"/>
      <c r="E229" s="190"/>
      <c r="F229" s="190"/>
      <c r="G229" s="190"/>
      <c r="H229" s="191"/>
      <c r="I229" s="176"/>
      <c r="J229" s="176"/>
      <c r="K229" s="176"/>
      <c r="L229" s="176"/>
      <c r="M229" s="176"/>
      <c r="N229" s="176"/>
      <c r="O229" s="176"/>
      <c r="P229" s="176"/>
      <c r="Q229" s="176"/>
      <c r="R229" s="176"/>
      <c r="S229" s="176"/>
      <c r="T229" s="176"/>
      <c r="U229" s="176"/>
      <c r="V229" s="176"/>
      <c r="W229" s="176"/>
      <c r="X229" s="176"/>
      <c r="Y229" s="176"/>
      <c r="Z229" s="176"/>
      <c r="AA229" s="176"/>
      <c r="AB229" s="176"/>
      <c r="AC229" s="176"/>
      <c r="AD229" s="176"/>
      <c r="AE229" s="176"/>
      <c r="AF229" s="176"/>
      <c r="AG229" s="176"/>
      <c r="AH229" s="176"/>
      <c r="AI229" s="176"/>
      <c r="AJ229" s="176"/>
      <c r="AK229" s="176"/>
      <c r="AL229" s="176"/>
      <c r="AM229" s="176"/>
      <c r="AN229" s="176"/>
      <c r="AO229" s="176"/>
      <c r="AP229" s="176"/>
      <c r="AQ229" s="176"/>
      <c r="AR229" s="176"/>
      <c r="AS229" s="176"/>
      <c r="AT229" s="176"/>
      <c r="AU229" s="176"/>
      <c r="AV229" s="176"/>
      <c r="AW229" s="176"/>
      <c r="AX229" s="176"/>
      <c r="AY229" s="176"/>
      <c r="AZ229" s="176"/>
      <c r="BA229" s="176"/>
      <c r="BB229" s="176"/>
      <c r="BC229" s="176"/>
      <c r="BD229" s="176"/>
      <c r="BE229" s="176"/>
      <c r="BF229" s="176"/>
      <c r="BG229" s="176"/>
      <c r="BH229" s="176"/>
      <c r="BI229" s="176"/>
      <c r="BJ229" s="176"/>
      <c r="BK229" s="176"/>
      <c r="BL229" s="176"/>
      <c r="BM229" s="176"/>
      <c r="BN229" s="176"/>
      <c r="BO229" s="176"/>
      <c r="BP229" s="176"/>
      <c r="BQ229" s="176"/>
      <c r="BR229" s="176"/>
      <c r="BS229" s="176"/>
      <c r="BT229" s="176"/>
      <c r="BU229" s="176"/>
      <c r="BV229" s="176"/>
      <c r="BW229" s="176"/>
      <c r="BX229" s="176"/>
      <c r="BY229" s="176"/>
      <c r="BZ229" s="176"/>
      <c r="CA229" s="176"/>
      <c r="CB229" s="176"/>
      <c r="CC229" s="176"/>
      <c r="CD229" s="176"/>
      <c r="CE229" s="176"/>
      <c r="CF229" s="176"/>
      <c r="CG229" s="176"/>
      <c r="CH229" s="176"/>
      <c r="CI229" s="176"/>
      <c r="CJ229" s="176"/>
      <c r="CK229" s="176"/>
      <c r="CL229" s="176"/>
      <c r="CM229" s="176"/>
      <c r="CN229" s="176"/>
      <c r="CO229" s="176"/>
      <c r="CP229" s="176"/>
      <c r="CQ229" s="176"/>
      <c r="CR229" s="176"/>
      <c r="CS229" s="176"/>
      <c r="CT229" s="176"/>
      <c r="CU229" s="176"/>
      <c r="CV229" s="176"/>
      <c r="CW229" s="176"/>
      <c r="CX229" s="176"/>
      <c r="CY229" s="176"/>
      <c r="CZ229" s="176"/>
      <c r="DA229" s="176"/>
      <c r="DB229" s="176"/>
      <c r="DC229" s="176"/>
      <c r="DD229" s="176"/>
      <c r="DE229" s="176"/>
      <c r="DF229" s="176"/>
      <c r="DG229" s="176"/>
      <c r="DH229" s="176"/>
      <c r="DI229" s="176"/>
      <c r="DJ229" s="176"/>
      <c r="DK229" s="176"/>
      <c r="DL229" s="176"/>
      <c r="DM229" s="176"/>
      <c r="DN229" s="176"/>
      <c r="DO229" s="176"/>
      <c r="DP229" s="176"/>
      <c r="DQ229" s="176"/>
      <c r="DR229" s="176"/>
      <c r="DS229" s="176"/>
      <c r="DT229" s="176"/>
      <c r="DU229" s="176"/>
      <c r="DV229" s="176"/>
      <c r="DW229" s="176"/>
      <c r="DX229" s="176"/>
      <c r="DY229" s="176"/>
      <c r="DZ229" s="176"/>
      <c r="EA229" s="176"/>
      <c r="EB229" s="176"/>
      <c r="EC229" s="176"/>
      <c r="ED229" s="176"/>
      <c r="EE229" s="176"/>
      <c r="EF229" s="176"/>
      <c r="EG229" s="176"/>
      <c r="EH229" s="176"/>
      <c r="EI229" s="176"/>
      <c r="EJ229" s="176"/>
      <c r="EK229" s="176"/>
      <c r="EL229" s="176"/>
      <c r="EM229" s="176"/>
      <c r="EN229" s="176"/>
      <c r="EO229" s="176"/>
      <c r="EP229" s="176"/>
      <c r="EQ229" s="176"/>
      <c r="ER229" s="176"/>
      <c r="ES229" s="176"/>
      <c r="ET229" s="176"/>
      <c r="EU229" s="176"/>
      <c r="EV229" s="176"/>
      <c r="EW229" s="176"/>
      <c r="EX229" s="176"/>
      <c r="EY229" s="176"/>
      <c r="EZ229" s="176"/>
      <c r="FA229" s="176"/>
      <c r="FB229" s="176"/>
      <c r="FC229" s="176"/>
      <c r="FD229" s="176"/>
      <c r="FE229" s="176"/>
      <c r="FF229" s="176"/>
      <c r="FG229" s="176"/>
      <c r="FH229" s="176"/>
      <c r="FI229" s="176"/>
      <c r="FJ229" s="176"/>
      <c r="FK229" s="176"/>
      <c r="FL229" s="176"/>
      <c r="FM229" s="176"/>
      <c r="FN229" s="176"/>
      <c r="FO229" s="176"/>
      <c r="FP229" s="176"/>
      <c r="FQ229" s="176"/>
      <c r="FR229" s="176"/>
      <c r="FS229" s="176"/>
      <c r="FT229" s="176"/>
      <c r="FU229" s="176"/>
      <c r="FV229" s="176"/>
      <c r="FW229" s="176"/>
      <c r="FX229" s="176"/>
      <c r="FY229" s="176"/>
      <c r="FZ229" s="176"/>
      <c r="GA229" s="176"/>
      <c r="GB229" s="176"/>
      <c r="GC229" s="176"/>
      <c r="GD229" s="176"/>
      <c r="GE229" s="176"/>
      <c r="GF229" s="176"/>
      <c r="GG229" s="176"/>
      <c r="GH229" s="176"/>
      <c r="GI229" s="176"/>
      <c r="GJ229" s="176"/>
      <c r="GK229" s="176"/>
      <c r="GL229" s="176"/>
      <c r="GM229" s="176"/>
      <c r="GN229" s="176"/>
      <c r="GO229" s="176"/>
      <c r="GP229" s="176"/>
      <c r="GQ229" s="176"/>
      <c r="GR229" s="176"/>
      <c r="GS229" s="176"/>
      <c r="GT229" s="176"/>
      <c r="GU229" s="176"/>
      <c r="GV229" s="176"/>
      <c r="GW229" s="176"/>
      <c r="GX229" s="176"/>
      <c r="GY229" s="176"/>
      <c r="GZ229" s="176"/>
      <c r="HA229" s="176"/>
      <c r="HB229" s="176"/>
      <c r="HC229" s="176"/>
      <c r="HD229" s="176"/>
      <c r="HE229" s="176"/>
      <c r="HF229" s="176"/>
      <c r="HG229" s="176"/>
      <c r="HH229" s="176"/>
      <c r="HI229" s="176"/>
      <c r="HJ229" s="176"/>
      <c r="HK229" s="176"/>
      <c r="HL229" s="176"/>
      <c r="HM229" s="176"/>
      <c r="HN229" s="176"/>
      <c r="HO229" s="176"/>
      <c r="HP229" s="176"/>
      <c r="HQ229" s="176"/>
      <c r="HR229" s="176"/>
      <c r="HS229" s="176"/>
      <c r="HT229" s="176"/>
      <c r="HU229" s="176"/>
      <c r="HV229" s="176"/>
      <c r="HW229" s="176"/>
      <c r="HX229" s="176"/>
      <c r="HY229" s="176"/>
      <c r="HZ229" s="176"/>
      <c r="IA229" s="176"/>
      <c r="IB229" s="176"/>
      <c r="IC229" s="176"/>
      <c r="ID229" s="176"/>
      <c r="IE229" s="176"/>
      <c r="IF229" s="176"/>
      <c r="IG229" s="176"/>
      <c r="IH229" s="176"/>
      <c r="II229" s="176"/>
      <c r="IJ229" s="176"/>
      <c r="IK229" s="176"/>
      <c r="IL229" s="176"/>
      <c r="IM229" s="176"/>
      <c r="IN229" s="176"/>
      <c r="IO229" s="176"/>
      <c r="IP229" s="176"/>
      <c r="IQ229" s="176"/>
      <c r="IR229" s="176"/>
      <c r="IS229" s="176"/>
      <c r="IT229" s="176"/>
      <c r="IU229" s="176"/>
      <c r="IV229" s="176"/>
    </row>
    <row r="230" spans="3:256" ht="18" customHeight="1" x14ac:dyDescent="0.2">
      <c r="C230" s="192"/>
      <c r="D230" s="193"/>
      <c r="E230" s="193"/>
      <c r="F230" s="193"/>
      <c r="G230" s="194"/>
      <c r="H230" s="191"/>
      <c r="I230" s="176"/>
      <c r="J230" s="176"/>
      <c r="K230" s="176"/>
      <c r="L230" s="176"/>
      <c r="M230" s="176"/>
      <c r="N230" s="176"/>
      <c r="O230" s="176"/>
      <c r="P230" s="176"/>
      <c r="Q230" s="176"/>
      <c r="R230" s="176"/>
      <c r="S230" s="176"/>
      <c r="T230" s="176"/>
      <c r="U230" s="176"/>
      <c r="V230" s="176"/>
      <c r="W230" s="176"/>
      <c r="X230" s="176"/>
      <c r="Y230" s="176"/>
      <c r="Z230" s="176"/>
      <c r="AA230" s="176"/>
      <c r="AB230" s="176"/>
      <c r="AC230" s="176"/>
      <c r="AD230" s="176"/>
      <c r="AE230" s="176"/>
      <c r="AF230" s="176"/>
      <c r="AG230" s="176"/>
      <c r="AH230" s="176"/>
      <c r="AI230" s="176"/>
      <c r="AJ230" s="176"/>
      <c r="AK230" s="176"/>
      <c r="AL230" s="176"/>
      <c r="AM230" s="176"/>
      <c r="AN230" s="176"/>
      <c r="AO230" s="176"/>
      <c r="AP230" s="176"/>
      <c r="AQ230" s="176"/>
      <c r="AR230" s="176"/>
      <c r="AS230" s="176"/>
      <c r="AT230" s="176"/>
      <c r="AU230" s="176"/>
      <c r="AV230" s="176"/>
      <c r="AW230" s="176"/>
      <c r="AX230" s="176"/>
      <c r="AY230" s="176"/>
      <c r="AZ230" s="176"/>
      <c r="BA230" s="176"/>
      <c r="BB230" s="176"/>
      <c r="BC230" s="176"/>
      <c r="BD230" s="176"/>
      <c r="BE230" s="176"/>
      <c r="BF230" s="176"/>
      <c r="BG230" s="176"/>
      <c r="BH230" s="176"/>
      <c r="BI230" s="176"/>
      <c r="BJ230" s="176"/>
      <c r="BK230" s="176"/>
      <c r="BL230" s="176"/>
      <c r="BM230" s="176"/>
      <c r="BN230" s="176"/>
      <c r="BO230" s="176"/>
      <c r="BP230" s="176"/>
      <c r="BQ230" s="176"/>
      <c r="BR230" s="176"/>
      <c r="BS230" s="176"/>
      <c r="BT230" s="176"/>
      <c r="BU230" s="176"/>
      <c r="BV230" s="176"/>
      <c r="BW230" s="176"/>
      <c r="BX230" s="176"/>
      <c r="BY230" s="176"/>
      <c r="BZ230" s="176"/>
      <c r="CA230" s="176"/>
      <c r="CB230" s="176"/>
      <c r="CC230" s="176"/>
      <c r="CD230" s="176"/>
      <c r="CE230" s="176"/>
      <c r="CF230" s="176"/>
      <c r="CG230" s="176"/>
      <c r="CH230" s="176"/>
      <c r="CI230" s="176"/>
      <c r="CJ230" s="176"/>
      <c r="CK230" s="176"/>
      <c r="CL230" s="176"/>
      <c r="CM230" s="176"/>
      <c r="CN230" s="176"/>
      <c r="CO230" s="176"/>
      <c r="CP230" s="176"/>
      <c r="CQ230" s="176"/>
      <c r="CR230" s="176"/>
      <c r="CS230" s="176"/>
      <c r="CT230" s="176"/>
      <c r="CU230" s="176"/>
      <c r="CV230" s="176"/>
      <c r="CW230" s="176"/>
      <c r="CX230" s="176"/>
      <c r="CY230" s="176"/>
      <c r="CZ230" s="176"/>
      <c r="DA230" s="176"/>
      <c r="DB230" s="176"/>
      <c r="DC230" s="176"/>
      <c r="DD230" s="176"/>
      <c r="DE230" s="176"/>
      <c r="DF230" s="176"/>
      <c r="DG230" s="176"/>
      <c r="DH230" s="176"/>
      <c r="DI230" s="176"/>
      <c r="DJ230" s="176"/>
      <c r="DK230" s="176"/>
      <c r="DL230" s="176"/>
      <c r="DM230" s="176"/>
      <c r="DN230" s="176"/>
      <c r="DO230" s="176"/>
      <c r="DP230" s="176"/>
      <c r="DQ230" s="176"/>
      <c r="DR230" s="176"/>
      <c r="DS230" s="176"/>
      <c r="DT230" s="176"/>
      <c r="DU230" s="176"/>
      <c r="DV230" s="176"/>
      <c r="DW230" s="176"/>
      <c r="DX230" s="176"/>
      <c r="DY230" s="176"/>
      <c r="DZ230" s="176"/>
      <c r="EA230" s="176"/>
      <c r="EB230" s="176"/>
      <c r="EC230" s="176"/>
      <c r="ED230" s="176"/>
      <c r="EE230" s="176"/>
      <c r="EF230" s="176"/>
      <c r="EG230" s="176"/>
      <c r="EH230" s="176"/>
      <c r="EI230" s="176"/>
      <c r="EJ230" s="176"/>
      <c r="EK230" s="176"/>
      <c r="EL230" s="176"/>
      <c r="EM230" s="176"/>
      <c r="EN230" s="176"/>
      <c r="EO230" s="176"/>
      <c r="EP230" s="176"/>
      <c r="EQ230" s="176"/>
      <c r="ER230" s="176"/>
      <c r="ES230" s="176"/>
      <c r="ET230" s="176"/>
      <c r="EU230" s="176"/>
      <c r="EV230" s="176"/>
      <c r="EW230" s="176"/>
      <c r="EX230" s="176"/>
      <c r="EY230" s="176"/>
      <c r="EZ230" s="176"/>
      <c r="FA230" s="176"/>
      <c r="FB230" s="176"/>
      <c r="FC230" s="176"/>
      <c r="FD230" s="176"/>
      <c r="FE230" s="176"/>
      <c r="FF230" s="176"/>
      <c r="FG230" s="176"/>
      <c r="FH230" s="176"/>
      <c r="FI230" s="176"/>
      <c r="FJ230" s="176"/>
      <c r="FK230" s="176"/>
      <c r="FL230" s="176"/>
      <c r="FM230" s="176"/>
      <c r="FN230" s="176"/>
      <c r="FO230" s="176"/>
      <c r="FP230" s="176"/>
      <c r="FQ230" s="176"/>
      <c r="FR230" s="176"/>
      <c r="FS230" s="176"/>
      <c r="FT230" s="176"/>
      <c r="FU230" s="176"/>
      <c r="FV230" s="176"/>
      <c r="FW230" s="176"/>
      <c r="FX230" s="176"/>
      <c r="FY230" s="176"/>
      <c r="FZ230" s="176"/>
      <c r="GA230" s="176"/>
      <c r="GB230" s="176"/>
      <c r="GC230" s="176"/>
      <c r="GD230" s="176"/>
      <c r="GE230" s="176"/>
      <c r="GF230" s="176"/>
      <c r="GG230" s="176"/>
      <c r="GH230" s="176"/>
      <c r="GI230" s="176"/>
      <c r="GJ230" s="176"/>
      <c r="GK230" s="176"/>
      <c r="GL230" s="176"/>
      <c r="GM230" s="176"/>
      <c r="GN230" s="176"/>
      <c r="GO230" s="176"/>
      <c r="GP230" s="176"/>
      <c r="GQ230" s="176"/>
      <c r="GR230" s="176"/>
      <c r="GS230" s="176"/>
      <c r="GT230" s="176"/>
      <c r="GU230" s="176"/>
      <c r="GV230" s="176"/>
      <c r="GW230" s="176"/>
      <c r="GX230" s="176"/>
      <c r="GY230" s="176"/>
      <c r="GZ230" s="176"/>
      <c r="HA230" s="176"/>
      <c r="HB230" s="176"/>
      <c r="HC230" s="176"/>
      <c r="HD230" s="176"/>
      <c r="HE230" s="176"/>
      <c r="HF230" s="176"/>
      <c r="HG230" s="176"/>
      <c r="HH230" s="176"/>
      <c r="HI230" s="176"/>
      <c r="HJ230" s="176"/>
      <c r="HK230" s="176"/>
      <c r="HL230" s="176"/>
      <c r="HM230" s="176"/>
      <c r="HN230" s="176"/>
      <c r="HO230" s="176"/>
      <c r="HP230" s="176"/>
      <c r="HQ230" s="176"/>
      <c r="HR230" s="176"/>
      <c r="HS230" s="176"/>
      <c r="HT230" s="176"/>
      <c r="HU230" s="176"/>
      <c r="HV230" s="176"/>
      <c r="HW230" s="176"/>
      <c r="HX230" s="176"/>
      <c r="HY230" s="176"/>
      <c r="HZ230" s="176"/>
      <c r="IA230" s="176"/>
      <c r="IB230" s="176"/>
      <c r="IC230" s="176"/>
      <c r="ID230" s="176"/>
      <c r="IE230" s="176"/>
      <c r="IF230" s="176"/>
      <c r="IG230" s="176"/>
      <c r="IH230" s="176"/>
      <c r="II230" s="176"/>
      <c r="IJ230" s="176"/>
      <c r="IK230" s="176"/>
      <c r="IL230" s="176"/>
      <c r="IM230" s="176"/>
      <c r="IN230" s="176"/>
      <c r="IO230" s="176"/>
      <c r="IP230" s="176"/>
      <c r="IQ230" s="176"/>
      <c r="IR230" s="176"/>
      <c r="IS230" s="176"/>
      <c r="IT230" s="176"/>
      <c r="IU230" s="176"/>
      <c r="IV230" s="176"/>
    </row>
    <row r="231" spans="3:256" ht="18" customHeight="1" x14ac:dyDescent="0.2">
      <c r="C231" s="162" t="s">
        <v>358</v>
      </c>
      <c r="D231" s="159"/>
      <c r="E231" s="159"/>
      <c r="F231" s="160"/>
      <c r="G231" s="161"/>
    </row>
    <row r="232" spans="3:256" ht="18" customHeight="1" x14ac:dyDescent="0.2">
      <c r="C232" s="155" t="s">
        <v>17</v>
      </c>
      <c r="D232" s="155"/>
      <c r="E232" s="155"/>
      <c r="F232" s="118" t="s">
        <v>20</v>
      </c>
      <c r="G232" s="118"/>
    </row>
    <row r="233" spans="3:256" ht="18" customHeight="1" x14ac:dyDescent="0.2">
      <c r="C233" s="156" t="s">
        <v>359</v>
      </c>
      <c r="D233" s="156"/>
      <c r="E233" s="156"/>
      <c r="F233" s="38">
        <f>'[1]SALDO DE ESTOQUE'!C25</f>
        <v>3471194.07</v>
      </c>
      <c r="G233" s="38"/>
      <c r="H233" s="59" t="s">
        <v>360</v>
      </c>
      <c r="IV233" s="178"/>
    </row>
    <row r="234" spans="3:256" ht="18" customHeight="1" x14ac:dyDescent="0.2">
      <c r="C234" s="156" t="s">
        <v>361</v>
      </c>
      <c r="D234" s="156"/>
      <c r="E234" s="156"/>
      <c r="F234" s="38">
        <f>'[1]SALDO DE ESTOQUE'!C55</f>
        <v>518364.15999999997</v>
      </c>
      <c r="G234" s="38"/>
      <c r="H234" s="59" t="s">
        <v>360</v>
      </c>
    </row>
    <row r="235" spans="3:256" ht="18" customHeight="1" x14ac:dyDescent="0.2">
      <c r="C235" s="156" t="s">
        <v>362</v>
      </c>
      <c r="D235" s="156"/>
      <c r="E235" s="156"/>
      <c r="F235" s="38">
        <f>'[1]SALDO DE ESTOQUE'!C67</f>
        <v>82442.260000000009</v>
      </c>
      <c r="G235" s="38"/>
      <c r="H235" s="59" t="s">
        <v>360</v>
      </c>
    </row>
    <row r="236" spans="3:256" ht="18" customHeight="1" x14ac:dyDescent="0.2">
      <c r="C236" s="157" t="s">
        <v>363</v>
      </c>
      <c r="D236" s="157"/>
      <c r="E236" s="157"/>
      <c r="F236" s="119">
        <f>F233+F234+F235</f>
        <v>4072000.49</v>
      </c>
      <c r="G236" s="119"/>
      <c r="H236" s="59" t="s">
        <v>364</v>
      </c>
      <c r="L236" s="178"/>
      <c r="M236" s="178"/>
      <c r="N236" s="178"/>
      <c r="O236" s="178"/>
      <c r="P236" s="178"/>
      <c r="Q236" s="178"/>
      <c r="R236" s="178"/>
      <c r="S236" s="178"/>
      <c r="T236" s="178"/>
      <c r="U236" s="178"/>
      <c r="V236" s="178"/>
      <c r="W236" s="178"/>
      <c r="X236" s="178"/>
      <c r="Y236" s="178"/>
      <c r="Z236" s="178"/>
      <c r="AA236" s="178"/>
      <c r="AB236" s="178"/>
      <c r="AC236" s="178"/>
      <c r="AD236" s="178"/>
      <c r="AE236" s="178"/>
      <c r="AF236" s="178"/>
      <c r="AG236" s="178"/>
      <c r="AH236" s="178"/>
      <c r="AI236" s="178"/>
      <c r="AJ236" s="178"/>
      <c r="AK236" s="178"/>
      <c r="AL236" s="178"/>
      <c r="AM236" s="178"/>
      <c r="AN236" s="178"/>
      <c r="AO236" s="178"/>
      <c r="AP236" s="178"/>
      <c r="AQ236" s="178"/>
      <c r="AR236" s="178"/>
      <c r="AS236" s="178"/>
      <c r="AT236" s="178"/>
      <c r="AU236" s="178"/>
      <c r="AV236" s="178"/>
      <c r="AW236" s="178"/>
      <c r="AX236" s="178"/>
      <c r="AY236" s="178"/>
      <c r="AZ236" s="178"/>
      <c r="BA236" s="178"/>
      <c r="BB236" s="178"/>
      <c r="BC236" s="178"/>
      <c r="BD236" s="178"/>
      <c r="BE236" s="178"/>
      <c r="BF236" s="178"/>
      <c r="BG236" s="178"/>
      <c r="BH236" s="178"/>
      <c r="BI236" s="178"/>
      <c r="BJ236" s="178"/>
      <c r="BK236" s="178"/>
      <c r="BL236" s="178"/>
      <c r="BM236" s="178"/>
      <c r="BN236" s="178"/>
      <c r="BO236" s="178"/>
      <c r="BP236" s="178"/>
      <c r="BQ236" s="178"/>
      <c r="BR236" s="178"/>
      <c r="BS236" s="178"/>
      <c r="BT236" s="178"/>
      <c r="BU236" s="178"/>
      <c r="BV236" s="178"/>
      <c r="BW236" s="178"/>
      <c r="BX236" s="178"/>
      <c r="BY236" s="178"/>
      <c r="BZ236" s="178"/>
      <c r="CA236" s="178"/>
      <c r="CB236" s="178"/>
      <c r="CC236" s="178"/>
      <c r="CD236" s="178"/>
      <c r="CE236" s="178"/>
      <c r="CF236" s="178"/>
      <c r="CG236" s="178"/>
      <c r="CH236" s="178"/>
      <c r="CI236" s="178"/>
      <c r="CJ236" s="178"/>
      <c r="CK236" s="178"/>
      <c r="CL236" s="178"/>
      <c r="CM236" s="178"/>
      <c r="CN236" s="178"/>
      <c r="CO236" s="178"/>
      <c r="CP236" s="178"/>
      <c r="CQ236" s="178"/>
      <c r="CR236" s="178"/>
      <c r="CS236" s="178"/>
      <c r="CT236" s="178"/>
      <c r="CU236" s="178"/>
      <c r="CV236" s="178"/>
      <c r="CW236" s="178"/>
      <c r="CX236" s="178"/>
      <c r="CY236" s="178"/>
      <c r="CZ236" s="178"/>
      <c r="DA236" s="178"/>
      <c r="DB236" s="178"/>
      <c r="DC236" s="178"/>
      <c r="DD236" s="178"/>
      <c r="DE236" s="178"/>
      <c r="DF236" s="178"/>
      <c r="DG236" s="178"/>
      <c r="DH236" s="178"/>
      <c r="DI236" s="178"/>
      <c r="DJ236" s="178"/>
      <c r="DK236" s="178"/>
      <c r="DL236" s="178"/>
      <c r="DM236" s="178"/>
      <c r="DN236" s="178"/>
      <c r="DO236" s="178"/>
      <c r="DP236" s="178"/>
      <c r="DQ236" s="178"/>
      <c r="DR236" s="178"/>
      <c r="DS236" s="178"/>
      <c r="DT236" s="178"/>
      <c r="DU236" s="178"/>
      <c r="DV236" s="178"/>
      <c r="DW236" s="178"/>
      <c r="DX236" s="178"/>
      <c r="DY236" s="178"/>
      <c r="DZ236" s="178"/>
      <c r="EA236" s="178"/>
      <c r="EB236" s="178"/>
      <c r="EC236" s="178"/>
      <c r="ED236" s="178"/>
      <c r="EE236" s="178"/>
      <c r="EF236" s="178"/>
      <c r="EG236" s="178"/>
      <c r="EH236" s="178"/>
      <c r="EI236" s="178"/>
      <c r="EJ236" s="178"/>
      <c r="EK236" s="178"/>
      <c r="EL236" s="178"/>
      <c r="EM236" s="178"/>
      <c r="EN236" s="178"/>
      <c r="EO236" s="178"/>
      <c r="EP236" s="178"/>
      <c r="EQ236" s="178"/>
      <c r="ER236" s="178"/>
      <c r="ES236" s="178"/>
      <c r="ET236" s="178"/>
      <c r="EU236" s="178"/>
      <c r="EV236" s="178"/>
      <c r="EW236" s="178"/>
      <c r="EX236" s="178"/>
      <c r="EY236" s="178"/>
      <c r="EZ236" s="178"/>
      <c r="FA236" s="178"/>
      <c r="FB236" s="178"/>
      <c r="FC236" s="178"/>
      <c r="FD236" s="178"/>
      <c r="FE236" s="178"/>
      <c r="FF236" s="178"/>
      <c r="FG236" s="178"/>
      <c r="FH236" s="178"/>
      <c r="FI236" s="178"/>
      <c r="FJ236" s="178"/>
      <c r="FK236" s="178"/>
      <c r="FL236" s="178"/>
      <c r="FM236" s="178"/>
      <c r="FN236" s="178"/>
      <c r="FO236" s="178"/>
      <c r="FP236" s="178"/>
      <c r="FQ236" s="178"/>
      <c r="FR236" s="178"/>
      <c r="FS236" s="178"/>
      <c r="FT236" s="178"/>
      <c r="FU236" s="178"/>
      <c r="FV236" s="178"/>
      <c r="FW236" s="178"/>
      <c r="FX236" s="178"/>
      <c r="FY236" s="178"/>
      <c r="FZ236" s="178"/>
      <c r="GA236" s="178"/>
      <c r="GB236" s="178"/>
      <c r="GC236" s="178"/>
      <c r="GD236" s="178"/>
      <c r="GE236" s="178"/>
      <c r="GF236" s="178"/>
      <c r="GG236" s="178"/>
      <c r="GH236" s="178"/>
      <c r="GI236" s="178"/>
      <c r="GJ236" s="178"/>
      <c r="GK236" s="178"/>
      <c r="GL236" s="178"/>
      <c r="GM236" s="178"/>
      <c r="GN236" s="178"/>
      <c r="GO236" s="178"/>
      <c r="GP236" s="178"/>
      <c r="GQ236" s="178"/>
      <c r="GR236" s="178"/>
      <c r="GS236" s="178"/>
      <c r="GT236" s="178"/>
      <c r="GU236" s="178"/>
      <c r="GV236" s="178"/>
      <c r="GW236" s="178"/>
      <c r="GX236" s="178"/>
      <c r="GY236" s="178"/>
      <c r="GZ236" s="178"/>
      <c r="HA236" s="178"/>
      <c r="HB236" s="178"/>
      <c r="HC236" s="178"/>
      <c r="HD236" s="178"/>
      <c r="HE236" s="178"/>
      <c r="HF236" s="178"/>
      <c r="HG236" s="178"/>
      <c r="HH236" s="178"/>
      <c r="HI236" s="178"/>
      <c r="HJ236" s="178"/>
      <c r="HK236" s="178"/>
      <c r="HL236" s="178"/>
      <c r="HM236" s="178"/>
      <c r="HN236" s="178"/>
      <c r="HO236" s="178"/>
      <c r="HP236" s="178"/>
      <c r="HQ236" s="178"/>
      <c r="HR236" s="178"/>
      <c r="HS236" s="178"/>
      <c r="HT236" s="178"/>
      <c r="HU236" s="178"/>
      <c r="HV236" s="178"/>
      <c r="HW236" s="178"/>
      <c r="HX236" s="178"/>
      <c r="HY236" s="178"/>
      <c r="HZ236" s="178"/>
      <c r="IA236" s="178"/>
      <c r="IB236" s="178"/>
      <c r="IC236" s="178"/>
      <c r="ID236" s="178"/>
      <c r="IE236" s="178"/>
      <c r="IF236" s="178"/>
      <c r="IG236" s="178"/>
      <c r="IH236" s="178"/>
      <c r="II236" s="178"/>
      <c r="IJ236" s="178"/>
      <c r="IK236" s="178"/>
      <c r="IL236" s="178"/>
      <c r="IM236" s="178"/>
      <c r="IN236" s="178"/>
      <c r="IO236" s="178"/>
      <c r="IP236" s="178"/>
      <c r="IQ236" s="178"/>
      <c r="IR236" s="178"/>
      <c r="IS236" s="178"/>
      <c r="IT236" s="178"/>
      <c r="IU236" s="178"/>
    </row>
    <row r="237" spans="3:256" ht="18" customHeight="1" x14ac:dyDescent="0.2">
      <c r="C237" s="195"/>
      <c r="D237" s="195"/>
      <c r="E237" s="195"/>
      <c r="F237" s="160"/>
      <c r="G237" s="161"/>
    </row>
    <row r="238" spans="3:256" ht="18" customHeight="1" x14ac:dyDescent="0.2">
      <c r="C238" s="196" t="s">
        <v>365</v>
      </c>
      <c r="D238" s="196"/>
      <c r="E238" s="196"/>
      <c r="F238" s="160"/>
      <c r="G238" s="197"/>
    </row>
    <row r="239" spans="3:256" ht="18" customHeight="1" x14ac:dyDescent="0.2">
      <c r="C239" s="198" t="s">
        <v>366</v>
      </c>
      <c r="D239" s="198"/>
      <c r="E239" s="159"/>
      <c r="F239" s="160"/>
      <c r="G239" s="197"/>
    </row>
    <row r="240" spans="3:256" ht="18" customHeight="1" x14ac:dyDescent="0.2">
      <c r="C240" s="155" t="s">
        <v>17</v>
      </c>
      <c r="D240" s="155"/>
      <c r="E240" s="155"/>
      <c r="F240" s="118" t="s">
        <v>20</v>
      </c>
      <c r="G240" s="118"/>
    </row>
    <row r="241" spans="3:13" ht="18" customHeight="1" x14ac:dyDescent="0.2">
      <c r="C241" s="199" t="s">
        <v>367</v>
      </c>
      <c r="D241" s="199"/>
      <c r="E241" s="199"/>
      <c r="F241" s="200"/>
      <c r="G241" s="200"/>
    </row>
    <row r="242" spans="3:13" ht="18" customHeight="1" x14ac:dyDescent="0.2">
      <c r="C242" s="201" t="s">
        <v>368</v>
      </c>
      <c r="D242" s="201"/>
      <c r="E242" s="201"/>
      <c r="F242" s="202"/>
      <c r="G242" s="202"/>
    </row>
    <row r="243" spans="3:13" ht="18.75" x14ac:dyDescent="0.2">
      <c r="C243" s="203" t="s">
        <v>369</v>
      </c>
      <c r="D243" s="203"/>
      <c r="E243" s="203"/>
      <c r="F243" s="204"/>
      <c r="G243" s="204"/>
    </row>
    <row r="244" spans="3:13" ht="18.75" x14ac:dyDescent="0.2">
      <c r="C244" s="155" t="s">
        <v>370</v>
      </c>
      <c r="D244" s="155"/>
      <c r="E244" s="205"/>
      <c r="F244" s="206">
        <f>SUM(F241:G243)</f>
        <v>0</v>
      </c>
      <c r="G244" s="206"/>
    </row>
    <row r="245" spans="3:13" ht="15" customHeight="1" x14ac:dyDescent="0.2">
      <c r="C245" s="207"/>
      <c r="D245" s="207"/>
      <c r="E245" s="207"/>
      <c r="F245" s="208"/>
      <c r="G245" s="208"/>
    </row>
    <row r="246" spans="3:13" ht="18" customHeight="1" x14ac:dyDescent="0.2">
      <c r="C246" s="198" t="s">
        <v>371</v>
      </c>
      <c r="D246" s="198"/>
      <c r="E246" s="159"/>
      <c r="F246" s="160"/>
      <c r="G246" s="197"/>
    </row>
    <row r="247" spans="3:13" ht="18" customHeight="1" x14ac:dyDescent="0.2">
      <c r="C247" s="155" t="s">
        <v>17</v>
      </c>
      <c r="D247" s="155"/>
      <c r="E247" s="155"/>
      <c r="F247" s="118" t="s">
        <v>20</v>
      </c>
      <c r="G247" s="118"/>
    </row>
    <row r="248" spans="3:13" ht="18" customHeight="1" x14ac:dyDescent="0.2">
      <c r="C248" s="199" t="s">
        <v>372</v>
      </c>
      <c r="D248" s="199"/>
      <c r="E248" s="199"/>
      <c r="F248" s="200">
        <v>762228.58</v>
      </c>
      <c r="G248" s="200"/>
    </row>
    <row r="249" spans="3:13" ht="18" customHeight="1" x14ac:dyDescent="0.2">
      <c r="C249" s="199" t="s">
        <v>373</v>
      </c>
      <c r="D249" s="199"/>
      <c r="E249" s="199"/>
      <c r="F249" s="200">
        <v>152217.01999999999</v>
      </c>
      <c r="G249" s="200"/>
    </row>
    <row r="250" spans="3:13" ht="18" customHeight="1" x14ac:dyDescent="0.2">
      <c r="C250" s="201" t="s">
        <v>374</v>
      </c>
      <c r="D250" s="201"/>
      <c r="E250" s="201"/>
      <c r="F250" s="202">
        <v>1443686.54</v>
      </c>
      <c r="G250" s="202"/>
    </row>
    <row r="251" spans="3:13" ht="18" customHeight="1" x14ac:dyDescent="0.2">
      <c r="C251" s="203" t="s">
        <v>375</v>
      </c>
      <c r="D251" s="203"/>
      <c r="E251" s="203"/>
      <c r="F251" s="204">
        <v>219638.47</v>
      </c>
      <c r="G251" s="204"/>
    </row>
    <row r="252" spans="3:13" ht="18.75" x14ac:dyDescent="0.2">
      <c r="C252" s="155" t="s">
        <v>370</v>
      </c>
      <c r="D252" s="155"/>
      <c r="E252" s="205"/>
      <c r="F252" s="206">
        <f>SUM(F248:G251)</f>
        <v>2577770.6100000003</v>
      </c>
      <c r="G252" s="206"/>
    </row>
    <row r="253" spans="3:13" ht="18.75" x14ac:dyDescent="0.2">
      <c r="C253" s="207"/>
      <c r="D253" s="207"/>
      <c r="E253" s="207"/>
      <c r="F253" s="208"/>
      <c r="G253" s="208"/>
    </row>
    <row r="254" spans="3:13" ht="18" customHeight="1" x14ac:dyDescent="0.2">
      <c r="C254" s="209" t="s">
        <v>376</v>
      </c>
      <c r="D254" s="209"/>
      <c r="E254" s="209"/>
      <c r="F254" s="210">
        <f>F244+F252</f>
        <v>2577770.6100000003</v>
      </c>
      <c r="G254" s="211"/>
    </row>
    <row r="255" spans="3:13" ht="18" customHeight="1" x14ac:dyDescent="0.2">
      <c r="C255" s="158"/>
      <c r="D255" s="159"/>
      <c r="E255" s="159"/>
      <c r="F255" s="160"/>
      <c r="G255" s="160"/>
      <c r="J255" s="71"/>
      <c r="M255" s="71"/>
    </row>
    <row r="256" spans="3:13" ht="18" customHeight="1" x14ac:dyDescent="0.2">
      <c r="C256" s="162" t="s">
        <v>377</v>
      </c>
      <c r="D256" s="159"/>
      <c r="E256" s="159"/>
      <c r="F256" s="160"/>
      <c r="G256" s="197"/>
      <c r="K256" s="71"/>
      <c r="M256" s="71"/>
    </row>
    <row r="257" spans="1:13" ht="18" customHeight="1" x14ac:dyDescent="0.2">
      <c r="C257" s="209" t="s">
        <v>17</v>
      </c>
      <c r="D257" s="209"/>
      <c r="E257" s="209"/>
      <c r="F257" s="212" t="s">
        <v>20</v>
      </c>
      <c r="G257" s="212"/>
      <c r="K257" s="71"/>
      <c r="M257" s="71"/>
    </row>
    <row r="258" spans="1:13" ht="18" customHeight="1" x14ac:dyDescent="0.2">
      <c r="C258" s="213" t="s">
        <v>337</v>
      </c>
      <c r="D258" s="213"/>
      <c r="E258" s="213"/>
      <c r="F258" s="214">
        <v>1385456.49</v>
      </c>
      <c r="G258" s="214"/>
      <c r="H258" s="59" t="s">
        <v>338</v>
      </c>
      <c r="K258" s="71"/>
      <c r="M258" s="71"/>
    </row>
    <row r="259" spans="1:13" ht="18" customHeight="1" x14ac:dyDescent="0.2">
      <c r="C259" s="130" t="s">
        <v>378</v>
      </c>
      <c r="D259" s="130"/>
      <c r="E259" s="130"/>
      <c r="F259" s="122">
        <v>1109922.03</v>
      </c>
      <c r="G259" s="122"/>
      <c r="K259" s="71"/>
      <c r="M259" s="71"/>
    </row>
    <row r="260" spans="1:13" ht="18" customHeight="1" x14ac:dyDescent="0.2">
      <c r="C260" s="130" t="s">
        <v>379</v>
      </c>
      <c r="D260" s="130"/>
      <c r="E260" s="130"/>
      <c r="F260" s="122">
        <f>F39</f>
        <v>148758.6874</v>
      </c>
      <c r="G260" s="122"/>
      <c r="H260" s="59"/>
      <c r="K260" s="71"/>
    </row>
    <row r="261" spans="1:13" ht="18" customHeight="1" x14ac:dyDescent="0.2">
      <c r="C261" s="130" t="s">
        <v>380</v>
      </c>
      <c r="D261" s="130"/>
      <c r="E261" s="130"/>
      <c r="F261" s="122">
        <f>F43</f>
        <v>0</v>
      </c>
      <c r="G261" s="122"/>
      <c r="K261" s="71"/>
    </row>
    <row r="262" spans="1:13" ht="18" customHeight="1" x14ac:dyDescent="0.2">
      <c r="C262" s="130" t="s">
        <v>381</v>
      </c>
      <c r="D262" s="130"/>
      <c r="E262" s="130"/>
      <c r="F262" s="122">
        <f>F47</f>
        <v>70270.569999999992</v>
      </c>
      <c r="G262" s="122"/>
      <c r="K262" s="71"/>
    </row>
    <row r="263" spans="1:13" ht="18" customHeight="1" x14ac:dyDescent="0.2">
      <c r="C263" s="157" t="s">
        <v>382</v>
      </c>
      <c r="D263" s="157"/>
      <c r="E263" s="157"/>
      <c r="F263" s="119">
        <f>F258+F259-F260-F261-F262</f>
        <v>2276349.2626</v>
      </c>
      <c r="G263" s="119"/>
    </row>
    <row r="264" spans="1:13" ht="15" x14ac:dyDescent="0.2">
      <c r="C264" s="158"/>
      <c r="D264" s="159"/>
      <c r="E264" s="159"/>
      <c r="F264" s="160"/>
      <c r="G264" s="160"/>
    </row>
    <row r="265" spans="1:13" ht="21" x14ac:dyDescent="0.2">
      <c r="C265" s="162" t="s">
        <v>383</v>
      </c>
      <c r="D265" s="159"/>
      <c r="E265" s="159"/>
      <c r="F265" s="160"/>
      <c r="G265" s="197"/>
    </row>
    <row r="266" spans="1:13" ht="15.75" x14ac:dyDescent="0.2">
      <c r="C266" s="209" t="s">
        <v>17</v>
      </c>
      <c r="D266" s="209"/>
      <c r="E266" s="209"/>
      <c r="F266" s="212" t="s">
        <v>20</v>
      </c>
      <c r="G266" s="212"/>
    </row>
    <row r="267" spans="1:13" ht="17.25" x14ac:dyDescent="0.2">
      <c r="C267" s="215" t="s">
        <v>384</v>
      </c>
      <c r="D267" s="215"/>
      <c r="E267" s="215"/>
      <c r="F267" s="216"/>
      <c r="G267" s="216"/>
      <c r="H267" s="59" t="s">
        <v>338</v>
      </c>
    </row>
    <row r="268" spans="1:13" ht="17.25" x14ac:dyDescent="0.2">
      <c r="C268" s="217" t="s">
        <v>385</v>
      </c>
      <c r="D268" s="217"/>
      <c r="E268" s="217"/>
      <c r="F268" s="218">
        <f>F14+F19</f>
        <v>0</v>
      </c>
      <c r="G268" s="218"/>
    </row>
    <row r="269" spans="1:13" ht="17.25" x14ac:dyDescent="0.2">
      <c r="C269" s="217" t="s">
        <v>386</v>
      </c>
      <c r="D269" s="217"/>
      <c r="E269" s="217"/>
      <c r="F269" s="218">
        <f>SUM(F270:G274)</f>
        <v>0</v>
      </c>
      <c r="G269" s="218"/>
    </row>
    <row r="270" spans="1:13" ht="17.25" x14ac:dyDescent="0.2">
      <c r="A270" t="s">
        <v>387</v>
      </c>
      <c r="B270" s="44">
        <v>6</v>
      </c>
      <c r="C270" s="130" t="s">
        <v>387</v>
      </c>
      <c r="D270" s="130"/>
      <c r="E270" s="130"/>
      <c r="F270" s="219">
        <f>SUMIF('[1]TCE - ANEXO IV - Preencher'!$D$1:$D$65536,'CONTÁBIL- FINANCEIRA '!A270,'[1]TCE - ANEXO IV - Preencher'!$N$1:$N$65536)</f>
        <v>0</v>
      </c>
      <c r="G270" s="219"/>
      <c r="H270" s="59" t="s">
        <v>388</v>
      </c>
    </row>
    <row r="271" spans="1:13" ht="17.25" x14ac:dyDescent="0.2">
      <c r="A271" t="s">
        <v>389</v>
      </c>
      <c r="B271" s="44">
        <v>6</v>
      </c>
      <c r="C271" s="130" t="s">
        <v>389</v>
      </c>
      <c r="D271" s="130"/>
      <c r="E271" s="130"/>
      <c r="F271" s="219">
        <f>SUMIF('[1]TCE - ANEXO IV - Preencher'!$D$1:$D$65536,'CONTÁBIL- FINANCEIRA '!A271,'[1]TCE - ANEXO IV - Preencher'!$N$1:$N$65536)</f>
        <v>0</v>
      </c>
      <c r="G271" s="219"/>
      <c r="H271" s="59" t="s">
        <v>388</v>
      </c>
    </row>
    <row r="272" spans="1:13" ht="18" customHeight="1" x14ac:dyDescent="0.2">
      <c r="A272" t="s">
        <v>390</v>
      </c>
      <c r="B272" s="44">
        <v>7</v>
      </c>
      <c r="C272" s="130" t="s">
        <v>390</v>
      </c>
      <c r="D272" s="130"/>
      <c r="E272" s="130"/>
      <c r="F272" s="219">
        <f>SUMIF('[1]TCE - ANEXO IV - Preencher'!$D$1:$D$65536,'CONTÁBIL- FINANCEIRA '!A272,'[1]TCE - ANEXO IV - Preencher'!$N$1:$N$65536)</f>
        <v>0</v>
      </c>
      <c r="G272" s="219"/>
      <c r="H272" s="59" t="s">
        <v>388</v>
      </c>
    </row>
    <row r="273" spans="1:11" ht="17.25" x14ac:dyDescent="0.2">
      <c r="A273" t="s">
        <v>391</v>
      </c>
      <c r="B273" s="44">
        <v>6</v>
      </c>
      <c r="C273" s="130" t="s">
        <v>391</v>
      </c>
      <c r="D273" s="130"/>
      <c r="E273" s="130"/>
      <c r="F273" s="219">
        <f>SUMIF('[1]TCE - ANEXO IV - Preencher'!$D$1:$D$65536,'CONTÁBIL- FINANCEIRA '!A273,'[1]TCE - ANEXO IV - Preencher'!$N$1:$N$65536)</f>
        <v>0</v>
      </c>
      <c r="G273" s="219"/>
      <c r="H273" s="59" t="s">
        <v>388</v>
      </c>
    </row>
    <row r="274" spans="1:11" ht="17.25" x14ac:dyDescent="0.2">
      <c r="A274" t="s">
        <v>392</v>
      </c>
      <c r="B274" s="44">
        <v>6</v>
      </c>
      <c r="C274" s="130" t="s">
        <v>392</v>
      </c>
      <c r="D274" s="130"/>
      <c r="E274" s="130"/>
      <c r="F274" s="219">
        <f>SUMIF('[1]TCE - ANEXO IV - Preencher'!$D$1:$D$65536,'CONTÁBIL- FINANCEIRA '!A274,'[1]TCE - ANEXO IV - Preencher'!$N$1:$N$65536)</f>
        <v>0</v>
      </c>
      <c r="G274" s="219"/>
      <c r="H274" s="59" t="s">
        <v>388</v>
      </c>
    </row>
    <row r="275" spans="1:11" ht="18.75" x14ac:dyDescent="0.2">
      <c r="C275" s="157" t="s">
        <v>393</v>
      </c>
      <c r="D275" s="157"/>
      <c r="E275" s="157"/>
      <c r="F275" s="119">
        <f>F267+F268-F269</f>
        <v>0</v>
      </c>
      <c r="G275" s="119"/>
      <c r="J275" s="40"/>
      <c r="K275" s="40"/>
    </row>
    <row r="276" spans="1:11" ht="18.75" x14ac:dyDescent="0.2">
      <c r="C276" s="220"/>
      <c r="D276" s="221"/>
      <c r="E276" s="221"/>
      <c r="F276" s="222"/>
      <c r="G276" s="222"/>
    </row>
    <row r="277" spans="1:11" ht="18.75" x14ac:dyDescent="0.2">
      <c r="A277" t="s">
        <v>322</v>
      </c>
      <c r="C277" s="223"/>
      <c r="D277" s="224"/>
      <c r="E277" s="224"/>
      <c r="F277" s="222"/>
      <c r="G277" s="222"/>
      <c r="J277" s="40"/>
      <c r="K277" s="40"/>
    </row>
    <row r="278" spans="1:11" ht="21" x14ac:dyDescent="0.2">
      <c r="C278" s="162" t="s">
        <v>394</v>
      </c>
      <c r="D278" s="224"/>
      <c r="E278" s="224"/>
      <c r="F278" s="222"/>
      <c r="G278" s="222"/>
      <c r="J278" s="40"/>
      <c r="K278" s="40"/>
    </row>
    <row r="279" spans="1:11" ht="15.75" x14ac:dyDescent="0.2">
      <c r="C279" s="155" t="s">
        <v>17</v>
      </c>
      <c r="D279" s="155"/>
      <c r="E279" s="155"/>
      <c r="F279" s="118" t="s">
        <v>20</v>
      </c>
      <c r="G279" s="118"/>
      <c r="J279" s="40"/>
      <c r="K279" s="40"/>
    </row>
    <row r="280" spans="1:11" ht="18.75" x14ac:dyDescent="0.2">
      <c r="C280" s="225" t="s">
        <v>395</v>
      </c>
      <c r="D280" s="225"/>
      <c r="E280" s="225"/>
      <c r="F280" s="122">
        <f>SUMIF('[1]TCE - ANEXO IV - Preencher'!$D$1:$D$65536,'CONTÁBIL- FINANCEIRA '!A277,'[1]TCE - ANEXO IV - Preencher'!$N$1:$N$65536)</f>
        <v>0</v>
      </c>
      <c r="G280" s="122"/>
      <c r="J280" s="40"/>
      <c r="K280" s="40"/>
    </row>
    <row r="281" spans="1:11" ht="18.75" x14ac:dyDescent="0.2">
      <c r="C281" s="157" t="s">
        <v>396</v>
      </c>
      <c r="D281" s="157"/>
      <c r="E281" s="157"/>
      <c r="F281" s="119">
        <f>F280</f>
        <v>0</v>
      </c>
      <c r="G281" s="119"/>
      <c r="J281" s="40"/>
      <c r="K281" s="40"/>
    </row>
    <row r="282" spans="1:11" ht="18.75" x14ac:dyDescent="0.2">
      <c r="C282" s="226" t="s">
        <v>397</v>
      </c>
      <c r="D282" s="227"/>
      <c r="E282" s="227"/>
      <c r="F282" s="228"/>
      <c r="G282" s="229"/>
      <c r="J282" s="40"/>
      <c r="K282" s="40"/>
    </row>
    <row r="283" spans="1:11" ht="15.75" x14ac:dyDescent="0.2">
      <c r="C283" s="143"/>
      <c r="D283" s="230"/>
      <c r="E283" s="231"/>
      <c r="F283" s="102"/>
      <c r="G283" s="102"/>
      <c r="J283" s="40"/>
      <c r="K283" s="40"/>
    </row>
    <row r="284" spans="1:11" ht="15.75" hidden="1" customHeight="1" x14ac:dyDescent="0.2">
      <c r="D284" s="72" t="s">
        <v>152</v>
      </c>
      <c r="E284" s="101" t="s">
        <v>153</v>
      </c>
      <c r="F284" s="102" t="s">
        <v>152</v>
      </c>
      <c r="G284" s="102"/>
      <c r="J284" s="40"/>
      <c r="K284" s="40"/>
    </row>
    <row r="285" spans="1:11" ht="25.5" hidden="1" x14ac:dyDescent="0.2">
      <c r="C285" s="146"/>
      <c r="D285" s="105" t="s">
        <v>398</v>
      </c>
      <c r="E285" s="106" t="s">
        <v>155</v>
      </c>
      <c r="F285" s="147" t="s">
        <v>156</v>
      </c>
      <c r="G285" s="232"/>
      <c r="J285" s="40"/>
      <c r="K285" s="40"/>
    </row>
    <row r="286" spans="1:11" hidden="1" x14ac:dyDescent="0.2">
      <c r="J286" s="40"/>
      <c r="K286" s="40"/>
    </row>
    <row r="287" spans="1:11" hidden="1" x14ac:dyDescent="0.2">
      <c r="J287" s="40"/>
      <c r="K287" s="40"/>
    </row>
    <row r="288" spans="1:11" hidden="1" x14ac:dyDescent="0.2">
      <c r="D288" s="72" t="s">
        <v>399</v>
      </c>
      <c r="J288" s="40"/>
      <c r="K288" s="40"/>
    </row>
    <row r="289" spans="4:11" hidden="1" x14ac:dyDescent="0.2">
      <c r="D289" s="72" t="s">
        <v>400</v>
      </c>
      <c r="J289" s="40"/>
      <c r="K289" s="40"/>
    </row>
    <row r="290" spans="4:11" hidden="1" x14ac:dyDescent="0.2"/>
    <row r="291" spans="4:11" hidden="1" x14ac:dyDescent="0.2"/>
    <row r="292" spans="4:11" hidden="1" x14ac:dyDescent="0.2"/>
    <row r="293" spans="4:11" x14ac:dyDescent="0.2"/>
    <row r="294" spans="4:11" x14ac:dyDescent="0.2"/>
    <row r="295" spans="4:11" hidden="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sheetData>
  <mergeCells count="498">
    <mergeCell ref="F283:G283"/>
    <mergeCell ref="F284:G284"/>
    <mergeCell ref="C279:E279"/>
    <mergeCell ref="F279:G279"/>
    <mergeCell ref="C280:E280"/>
    <mergeCell ref="F280:G280"/>
    <mergeCell ref="C281:E281"/>
    <mergeCell ref="F281:G281"/>
    <mergeCell ref="C273:E273"/>
    <mergeCell ref="F273:G273"/>
    <mergeCell ref="C274:E274"/>
    <mergeCell ref="F274:G274"/>
    <mergeCell ref="C275:E275"/>
    <mergeCell ref="F275:G275"/>
    <mergeCell ref="C270:E270"/>
    <mergeCell ref="F270:G270"/>
    <mergeCell ref="C271:E271"/>
    <mergeCell ref="F271:G271"/>
    <mergeCell ref="C272:E272"/>
    <mergeCell ref="F272:G272"/>
    <mergeCell ref="C267:E267"/>
    <mergeCell ref="F267:G267"/>
    <mergeCell ref="C268:E268"/>
    <mergeCell ref="F268:G268"/>
    <mergeCell ref="C269:E269"/>
    <mergeCell ref="F269:G269"/>
    <mergeCell ref="C262:E262"/>
    <mergeCell ref="F262:G262"/>
    <mergeCell ref="C263:E263"/>
    <mergeCell ref="F263:G263"/>
    <mergeCell ref="C266:E266"/>
    <mergeCell ref="F266:G266"/>
    <mergeCell ref="C259:E259"/>
    <mergeCell ref="F259:G259"/>
    <mergeCell ref="C260:E260"/>
    <mergeCell ref="F260:G260"/>
    <mergeCell ref="C261:E261"/>
    <mergeCell ref="F261:G261"/>
    <mergeCell ref="C254:E254"/>
    <mergeCell ref="F254:G254"/>
    <mergeCell ref="C257:E257"/>
    <mergeCell ref="F257:G257"/>
    <mergeCell ref="C258:E258"/>
    <mergeCell ref="F258:G258"/>
    <mergeCell ref="C250:E250"/>
    <mergeCell ref="F250:G250"/>
    <mergeCell ref="C251:E251"/>
    <mergeCell ref="F251:G251"/>
    <mergeCell ref="C252:E252"/>
    <mergeCell ref="F252:G252"/>
    <mergeCell ref="C246:D246"/>
    <mergeCell ref="C247:E247"/>
    <mergeCell ref="F247:G247"/>
    <mergeCell ref="C248:E248"/>
    <mergeCell ref="F248:G248"/>
    <mergeCell ref="C249:E249"/>
    <mergeCell ref="F249:G249"/>
    <mergeCell ref="C242:E242"/>
    <mergeCell ref="F242:G242"/>
    <mergeCell ref="C243:E243"/>
    <mergeCell ref="F243:G243"/>
    <mergeCell ref="C244:E244"/>
    <mergeCell ref="F244:G244"/>
    <mergeCell ref="C237:E237"/>
    <mergeCell ref="C238:E238"/>
    <mergeCell ref="C239:D239"/>
    <mergeCell ref="C240:E240"/>
    <mergeCell ref="F240:G240"/>
    <mergeCell ref="C241:E241"/>
    <mergeCell ref="F241:G241"/>
    <mergeCell ref="C234:E234"/>
    <mergeCell ref="F234:G234"/>
    <mergeCell ref="C235:E235"/>
    <mergeCell ref="F235:G235"/>
    <mergeCell ref="C236:E236"/>
    <mergeCell ref="F236:G236"/>
    <mergeCell ref="C227:D227"/>
    <mergeCell ref="F227:G227"/>
    <mergeCell ref="C228:G229"/>
    <mergeCell ref="C232:E232"/>
    <mergeCell ref="F232:G232"/>
    <mergeCell ref="C233:E233"/>
    <mergeCell ref="F233:G233"/>
    <mergeCell ref="C221:E221"/>
    <mergeCell ref="F221:G221"/>
    <mergeCell ref="C225:D225"/>
    <mergeCell ref="F225:G225"/>
    <mergeCell ref="C226:D226"/>
    <mergeCell ref="F226:G226"/>
    <mergeCell ref="C217:E217"/>
    <mergeCell ref="F217:G217"/>
    <mergeCell ref="C218:E218"/>
    <mergeCell ref="F218:G218"/>
    <mergeCell ref="C219:E219"/>
    <mergeCell ref="F219:G219"/>
    <mergeCell ref="C214:E214"/>
    <mergeCell ref="F214:G214"/>
    <mergeCell ref="C215:E215"/>
    <mergeCell ref="F215:G215"/>
    <mergeCell ref="C216:E216"/>
    <mergeCell ref="F216:G216"/>
    <mergeCell ref="C208:E208"/>
    <mergeCell ref="F208:G208"/>
    <mergeCell ref="C209:E209"/>
    <mergeCell ref="F209:G209"/>
    <mergeCell ref="C213:E213"/>
    <mergeCell ref="F213:G213"/>
    <mergeCell ref="C205:E205"/>
    <mergeCell ref="F205:G205"/>
    <mergeCell ref="C206:E206"/>
    <mergeCell ref="F206:G206"/>
    <mergeCell ref="C207:E207"/>
    <mergeCell ref="F207:G207"/>
    <mergeCell ref="C200:E200"/>
    <mergeCell ref="F200:G200"/>
    <mergeCell ref="C201:E201"/>
    <mergeCell ref="F201:G201"/>
    <mergeCell ref="C202:E202"/>
    <mergeCell ref="F202:G202"/>
    <mergeCell ref="C194:D194"/>
    <mergeCell ref="E194:G194"/>
    <mergeCell ref="D196:E196"/>
    <mergeCell ref="C198:E198"/>
    <mergeCell ref="F198:G198"/>
    <mergeCell ref="C199:E199"/>
    <mergeCell ref="F199:G199"/>
    <mergeCell ref="D190:E190"/>
    <mergeCell ref="D191:E191"/>
    <mergeCell ref="F191:F192"/>
    <mergeCell ref="G191:G192"/>
    <mergeCell ref="D192:E192"/>
    <mergeCell ref="C193:D193"/>
    <mergeCell ref="E193:G193"/>
    <mergeCell ref="C183:E183"/>
    <mergeCell ref="F183:G183"/>
    <mergeCell ref="C184:G184"/>
    <mergeCell ref="F186:G186"/>
    <mergeCell ref="C188:C191"/>
    <mergeCell ref="D188:E188"/>
    <mergeCell ref="F188:G188"/>
    <mergeCell ref="D189:E189"/>
    <mergeCell ref="F189:F190"/>
    <mergeCell ref="G189:G190"/>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E96"/>
    <mergeCell ref="F96:G96"/>
    <mergeCell ref="C97:E97"/>
    <mergeCell ref="F97:G97"/>
    <mergeCell ref="C98:E98"/>
    <mergeCell ref="F98:G98"/>
    <mergeCell ref="D92:E92"/>
    <mergeCell ref="F92:F93"/>
    <mergeCell ref="G92:G93"/>
    <mergeCell ref="C94:D94"/>
    <mergeCell ref="E94:G94"/>
    <mergeCell ref="C95:D95"/>
    <mergeCell ref="E95:G95"/>
    <mergeCell ref="F86:G86"/>
    <mergeCell ref="F87:G87"/>
    <mergeCell ref="F88:G88"/>
    <mergeCell ref="C89:C92"/>
    <mergeCell ref="D89:E89"/>
    <mergeCell ref="F89:G89"/>
    <mergeCell ref="D90:E90"/>
    <mergeCell ref="F90:F91"/>
    <mergeCell ref="G90:G91"/>
    <mergeCell ref="D91:E91"/>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3:E53"/>
    <mergeCell ref="F53:G53"/>
    <mergeCell ref="C54:E54"/>
    <mergeCell ref="F54:G54"/>
    <mergeCell ref="C55:E55"/>
    <mergeCell ref="F55:G55"/>
    <mergeCell ref="C50:E50"/>
    <mergeCell ref="F50:G50"/>
    <mergeCell ref="C51:E51"/>
    <mergeCell ref="F51:G51"/>
    <mergeCell ref="C52:E52"/>
    <mergeCell ref="F52:G52"/>
    <mergeCell ref="C47:E47"/>
    <mergeCell ref="F47:G47"/>
    <mergeCell ref="C48:E48"/>
    <mergeCell ref="F48:G48"/>
    <mergeCell ref="C49:E49"/>
    <mergeCell ref="F49:G49"/>
    <mergeCell ref="C44:E44"/>
    <mergeCell ref="F44:G44"/>
    <mergeCell ref="C45:E45"/>
    <mergeCell ref="F45:G45"/>
    <mergeCell ref="C46:E46"/>
    <mergeCell ref="F46:G46"/>
    <mergeCell ref="C41:E41"/>
    <mergeCell ref="F41:G41"/>
    <mergeCell ref="C42:E42"/>
    <mergeCell ref="F42:G42"/>
    <mergeCell ref="C43:E43"/>
    <mergeCell ref="F43:G43"/>
    <mergeCell ref="C38:E38"/>
    <mergeCell ref="F38:G38"/>
    <mergeCell ref="C39:E39"/>
    <mergeCell ref="F39:G39"/>
    <mergeCell ref="C40:E40"/>
    <mergeCell ref="F40:G40"/>
    <mergeCell ref="C35:E35"/>
    <mergeCell ref="F35:G35"/>
    <mergeCell ref="C36:E36"/>
    <mergeCell ref="F36:G36"/>
    <mergeCell ref="C37:E37"/>
    <mergeCell ref="F37:G37"/>
    <mergeCell ref="C32:E32"/>
    <mergeCell ref="F32:G32"/>
    <mergeCell ref="C33:E33"/>
    <mergeCell ref="F33:G33"/>
    <mergeCell ref="C34:E34"/>
    <mergeCell ref="F34:G34"/>
    <mergeCell ref="C29:E29"/>
    <mergeCell ref="F29:G29"/>
    <mergeCell ref="C30:E30"/>
    <mergeCell ref="F30:G30"/>
    <mergeCell ref="C31:E31"/>
    <mergeCell ref="F31:G31"/>
    <mergeCell ref="C25:E25"/>
    <mergeCell ref="F25:G25"/>
    <mergeCell ref="C26:E26"/>
    <mergeCell ref="C27:E27"/>
    <mergeCell ref="F27:G27"/>
    <mergeCell ref="C28:E28"/>
    <mergeCell ref="F28:G28"/>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3:E13"/>
    <mergeCell ref="F13:G13"/>
    <mergeCell ref="C14:E14"/>
    <mergeCell ref="F14:G14"/>
    <mergeCell ref="C15:E15"/>
    <mergeCell ref="F15:G15"/>
    <mergeCell ref="C9:E9"/>
    <mergeCell ref="C10:E10"/>
    <mergeCell ref="F10:G10"/>
    <mergeCell ref="C11:E11"/>
    <mergeCell ref="F11:G11"/>
    <mergeCell ref="C12:E12"/>
    <mergeCell ref="F12:G12"/>
    <mergeCell ref="I4:J4"/>
    <mergeCell ref="I5:J5"/>
    <mergeCell ref="C6:D6"/>
    <mergeCell ref="C7:D7"/>
    <mergeCell ref="C8:E8"/>
    <mergeCell ref="F8:G8"/>
    <mergeCell ref="C1:C4"/>
    <mergeCell ref="F1:G1"/>
    <mergeCell ref="F2:F3"/>
    <mergeCell ref="G2:G3"/>
    <mergeCell ref="F4:F5"/>
    <mergeCell ref="G4:G5"/>
  </mergeCells>
  <conditionalFormatting sqref="G7">
    <cfRule type="expression" dxfId="1" priority="2" stopIfTrue="1">
      <formula>MOD(ROW(),2)=0</formula>
    </cfRule>
  </conditionalFormatting>
  <conditionalFormatting sqref="F180:G180 F177:G177">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19508BC1-4DE8-4530-8180-3A46DE5A7EA6}">
      <formula1>$D$288:$D$289</formula1>
      <formula2>0</formula2>
    </dataValidation>
  </dataValidations>
  <printOptions horizontalCentered="1"/>
  <pageMargins left="0.39370078740157483" right="0.39370078740157483" top="0.15748031496062992" bottom="0" header="0.19685039370078741" footer="0.19685039370078741"/>
  <pageSetup paperSize="9" scale="45" firstPageNumber="0" fitToHeight="3" orientation="portrait" horizontalDpi="300" verticalDpi="300" r:id="rId1"/>
  <headerFooter alignWithMargins="0"/>
  <rowBreaks count="2" manualBreakCount="2">
    <brk id="88" min="2" max="6" man="1"/>
    <brk id="187"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2020-06-18T01:08:35Z</dcterms:created>
  <dcterms:modified xsi:type="dcterms:W3CDTF">2020-06-18T01:09:35Z</dcterms:modified>
</cp:coreProperties>
</file>